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5 05 № 1481р Мегаполис, Хабарка, Деком, Ломоносовский\Лот 1 Мегаполис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лот1!$A$1:$AR$39</definedName>
  </definedNames>
  <calcPr calcId="152511"/>
</workbook>
</file>

<file path=xl/calcChain.xml><?xml version="1.0" encoding="utf-8"?>
<calcChain xmlns="http://schemas.openxmlformats.org/spreadsheetml/2006/main">
  <c r="AN34" i="3" l="1"/>
  <c r="AP34" i="3" s="1"/>
  <c r="AM13" i="3"/>
  <c r="AM14" i="3"/>
  <c r="AM15" i="3"/>
  <c r="AM16" i="3"/>
  <c r="AM17" i="3"/>
  <c r="AM18" i="3"/>
  <c r="AM19" i="3"/>
  <c r="AM21" i="3"/>
  <c r="AM22" i="3"/>
  <c r="AM23" i="3"/>
  <c r="AM25" i="3"/>
  <c r="AM24" i="3" s="1"/>
  <c r="AM26" i="3"/>
  <c r="AM27" i="3"/>
  <c r="AM28" i="3"/>
  <c r="AM29" i="3"/>
  <c r="AM31" i="3"/>
  <c r="AM32" i="3"/>
  <c r="AL32" i="3"/>
  <c r="AL31" i="3"/>
  <c r="AL29" i="3"/>
  <c r="AL28" i="3"/>
  <c r="AL27" i="3"/>
  <c r="AL26" i="3"/>
  <c r="AL25" i="3"/>
  <c r="AL23" i="3"/>
  <c r="AL22" i="3"/>
  <c r="AL21" i="3"/>
  <c r="AL19" i="3"/>
  <c r="AL18" i="3"/>
  <c r="AL17" i="3"/>
  <c r="AL16" i="3"/>
  <c r="AL15" i="3"/>
  <c r="AL14" i="3"/>
  <c r="AL13" i="3"/>
  <c r="AK20" i="3"/>
  <c r="AK24" i="3"/>
  <c r="AK12" i="3"/>
  <c r="AK9" i="3"/>
  <c r="AM12" i="3" l="1"/>
  <c r="AM20" i="3"/>
  <c r="AM33" i="3"/>
  <c r="AE32" i="3" l="1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H32" i="3"/>
  <c r="AG32" i="3"/>
  <c r="AF32" i="3"/>
  <c r="AD32" i="3"/>
  <c r="AC32" i="3"/>
  <c r="AB32" i="3"/>
  <c r="AH29" i="3"/>
  <c r="AG29" i="3"/>
  <c r="AF29" i="3"/>
  <c r="AD29" i="3"/>
  <c r="AC29" i="3"/>
  <c r="AB29" i="3"/>
  <c r="AH28" i="3"/>
  <c r="AG28" i="3"/>
  <c r="AF28" i="3"/>
  <c r="AD28" i="3"/>
  <c r="AC28" i="3"/>
  <c r="AB28" i="3"/>
  <c r="AH27" i="3"/>
  <c r="AG27" i="3"/>
  <c r="AF27" i="3"/>
  <c r="AD27" i="3"/>
  <c r="AC27" i="3"/>
  <c r="AB27" i="3"/>
  <c r="AH26" i="3"/>
  <c r="AG26" i="3"/>
  <c r="AF26" i="3"/>
  <c r="AD26" i="3"/>
  <c r="AC26" i="3"/>
  <c r="AB26" i="3"/>
  <c r="AL24" i="3"/>
  <c r="AH25" i="3"/>
  <c r="AH24" i="3" s="1"/>
  <c r="AG25" i="3"/>
  <c r="AF25" i="3"/>
  <c r="AF24" i="3" s="1"/>
  <c r="AD25" i="3"/>
  <c r="AC25" i="3"/>
  <c r="AC24" i="3" s="1"/>
  <c r="AB25" i="3"/>
  <c r="AH23" i="3"/>
  <c r="AG23" i="3"/>
  <c r="AF23" i="3"/>
  <c r="AD23" i="3"/>
  <c r="AC23" i="3"/>
  <c r="AB23" i="3"/>
  <c r="AH22" i="3"/>
  <c r="AG22" i="3"/>
  <c r="AF22" i="3"/>
  <c r="AD22" i="3"/>
  <c r="AC22" i="3"/>
  <c r="AB22" i="3"/>
  <c r="AL20" i="3"/>
  <c r="AH21" i="3"/>
  <c r="AG21" i="3"/>
  <c r="AF21" i="3"/>
  <c r="AF20" i="3" s="1"/>
  <c r="AD21" i="3"/>
  <c r="AC21" i="3"/>
  <c r="AC20" i="3" s="1"/>
  <c r="AB21" i="3"/>
  <c r="AH20" i="3"/>
  <c r="AH19" i="3"/>
  <c r="AG19" i="3"/>
  <c r="AF19" i="3"/>
  <c r="AD19" i="3"/>
  <c r="AC19" i="3"/>
  <c r="AB19" i="3"/>
  <c r="AH18" i="3"/>
  <c r="AG18" i="3"/>
  <c r="AF18" i="3"/>
  <c r="AD18" i="3"/>
  <c r="AC18" i="3"/>
  <c r="AB18" i="3"/>
  <c r="AH17" i="3"/>
  <c r="AG17" i="3"/>
  <c r="AF17" i="3"/>
  <c r="AD17" i="3"/>
  <c r="AC17" i="3"/>
  <c r="AB17" i="3"/>
  <c r="AH16" i="3"/>
  <c r="AG16" i="3"/>
  <c r="AF16" i="3"/>
  <c r="AD16" i="3"/>
  <c r="AC16" i="3"/>
  <c r="AB16" i="3"/>
  <c r="AH15" i="3"/>
  <c r="AG15" i="3"/>
  <c r="AF15" i="3"/>
  <c r="AD15" i="3"/>
  <c r="AC15" i="3"/>
  <c r="AB15" i="3"/>
  <c r="AH14" i="3"/>
  <c r="AG14" i="3"/>
  <c r="AF14" i="3"/>
  <c r="AD14" i="3"/>
  <c r="AC14" i="3"/>
  <c r="AB14" i="3"/>
  <c r="AH13" i="3"/>
  <c r="AG13" i="3"/>
  <c r="AG12" i="3" s="1"/>
  <c r="AF13" i="3"/>
  <c r="AF12" i="3" s="1"/>
  <c r="AD13" i="3"/>
  <c r="AD12" i="3" s="1"/>
  <c r="AC13" i="3"/>
  <c r="AB13" i="3"/>
  <c r="AB12" i="3" s="1"/>
  <c r="AL12" i="3"/>
  <c r="AA32" i="3"/>
  <c r="Z32" i="3"/>
  <c r="Y32" i="3"/>
  <c r="X32" i="3"/>
  <c r="W32" i="3"/>
  <c r="V32" i="3"/>
  <c r="U32" i="3"/>
  <c r="T32" i="3"/>
  <c r="S32" i="3"/>
  <c r="AA29" i="3"/>
  <c r="Z29" i="3"/>
  <c r="Y29" i="3"/>
  <c r="X29" i="3"/>
  <c r="W29" i="3"/>
  <c r="V29" i="3"/>
  <c r="U29" i="3"/>
  <c r="T29" i="3"/>
  <c r="S29" i="3"/>
  <c r="AA28" i="3"/>
  <c r="Z28" i="3"/>
  <c r="Y28" i="3"/>
  <c r="X28" i="3"/>
  <c r="W28" i="3"/>
  <c r="V28" i="3"/>
  <c r="U28" i="3"/>
  <c r="T28" i="3"/>
  <c r="S28" i="3"/>
  <c r="AA27" i="3"/>
  <c r="Z27" i="3"/>
  <c r="Y27" i="3"/>
  <c r="Y24" i="3" s="1"/>
  <c r="X27" i="3"/>
  <c r="W27" i="3"/>
  <c r="V27" i="3"/>
  <c r="U27" i="3"/>
  <c r="T27" i="3"/>
  <c r="S27" i="3"/>
  <c r="AA26" i="3"/>
  <c r="Z26" i="3"/>
  <c r="Y26" i="3"/>
  <c r="X26" i="3"/>
  <c r="X24" i="3" s="1"/>
  <c r="W26" i="3"/>
  <c r="V26" i="3"/>
  <c r="U26" i="3"/>
  <c r="T26" i="3"/>
  <c r="S26" i="3"/>
  <c r="AA25" i="3"/>
  <c r="AA24" i="3" s="1"/>
  <c r="Z25" i="3"/>
  <c r="Y25" i="3"/>
  <c r="X25" i="3"/>
  <c r="W25" i="3"/>
  <c r="W24" i="3" s="1"/>
  <c r="V25" i="3"/>
  <c r="U25" i="3"/>
  <c r="U24" i="3" s="1"/>
  <c r="T25" i="3"/>
  <c r="S25" i="3"/>
  <c r="S24" i="3" s="1"/>
  <c r="V24" i="3"/>
  <c r="AA23" i="3"/>
  <c r="Z23" i="3"/>
  <c r="Y23" i="3"/>
  <c r="X23" i="3"/>
  <c r="W23" i="3"/>
  <c r="V23" i="3"/>
  <c r="U23" i="3"/>
  <c r="T23" i="3"/>
  <c r="S23" i="3"/>
  <c r="AA22" i="3"/>
  <c r="Z22" i="3"/>
  <c r="Y22" i="3"/>
  <c r="X22" i="3"/>
  <c r="W22" i="3"/>
  <c r="V22" i="3"/>
  <c r="U22" i="3"/>
  <c r="T22" i="3"/>
  <c r="S22" i="3"/>
  <c r="S20" i="3" s="1"/>
  <c r="AA21" i="3"/>
  <c r="Z21" i="3"/>
  <c r="Y21" i="3"/>
  <c r="X21" i="3"/>
  <c r="X20" i="3" s="1"/>
  <c r="W21" i="3"/>
  <c r="V21" i="3"/>
  <c r="V20" i="3" s="1"/>
  <c r="U21" i="3"/>
  <c r="T21" i="3"/>
  <c r="T20" i="3" s="1"/>
  <c r="S21" i="3"/>
  <c r="Y20" i="3"/>
  <c r="W20" i="3"/>
  <c r="AA19" i="3"/>
  <c r="Z19" i="3"/>
  <c r="Y19" i="3"/>
  <c r="X19" i="3"/>
  <c r="W19" i="3"/>
  <c r="V19" i="3"/>
  <c r="U19" i="3"/>
  <c r="T19" i="3"/>
  <c r="S19" i="3"/>
  <c r="AA18" i="3"/>
  <c r="Z18" i="3"/>
  <c r="Y18" i="3"/>
  <c r="X18" i="3"/>
  <c r="W18" i="3"/>
  <c r="V18" i="3"/>
  <c r="U18" i="3"/>
  <c r="T18" i="3"/>
  <c r="S18" i="3"/>
  <c r="AA17" i="3"/>
  <c r="Z17" i="3"/>
  <c r="Y17" i="3"/>
  <c r="X17" i="3"/>
  <c r="W17" i="3"/>
  <c r="V17" i="3"/>
  <c r="U17" i="3"/>
  <c r="T17" i="3"/>
  <c r="S17" i="3"/>
  <c r="AA16" i="3"/>
  <c r="Z16" i="3"/>
  <c r="Y16" i="3"/>
  <c r="X16" i="3"/>
  <c r="W16" i="3"/>
  <c r="V16" i="3"/>
  <c r="U16" i="3"/>
  <c r="T16" i="3"/>
  <c r="S16" i="3"/>
  <c r="AA15" i="3"/>
  <c r="Z15" i="3"/>
  <c r="Y15" i="3"/>
  <c r="X15" i="3"/>
  <c r="W15" i="3"/>
  <c r="V15" i="3"/>
  <c r="V12" i="3" s="1"/>
  <c r="U15" i="3"/>
  <c r="T15" i="3"/>
  <c r="S15" i="3"/>
  <c r="AA14" i="3"/>
  <c r="AA12" i="3" s="1"/>
  <c r="Z14" i="3"/>
  <c r="Y14" i="3"/>
  <c r="Y12" i="3" s="1"/>
  <c r="X14" i="3"/>
  <c r="W14" i="3"/>
  <c r="W12" i="3" s="1"/>
  <c r="V14" i="3"/>
  <c r="U14" i="3"/>
  <c r="U12" i="3" s="1"/>
  <c r="T14" i="3"/>
  <c r="S14" i="3"/>
  <c r="AA13" i="3"/>
  <c r="Z13" i="3"/>
  <c r="Y13" i="3"/>
  <c r="X13" i="3"/>
  <c r="W13" i="3"/>
  <c r="V13" i="3"/>
  <c r="U13" i="3"/>
  <c r="T13" i="3"/>
  <c r="T12" i="3" s="1"/>
  <c r="S13" i="3"/>
  <c r="X12" i="3"/>
  <c r="S12" i="3"/>
  <c r="R21" i="3"/>
  <c r="U20" i="3" l="1"/>
  <c r="T24" i="3"/>
  <c r="AB20" i="3"/>
  <c r="AG20" i="3"/>
  <c r="AB24" i="3"/>
  <c r="AG24" i="3"/>
  <c r="Z20" i="3"/>
  <c r="AC12" i="3"/>
  <c r="AH12" i="3"/>
  <c r="Z12" i="3"/>
  <c r="AA20" i="3"/>
  <c r="Z24" i="3"/>
  <c r="AD20" i="3"/>
  <c r="AD24" i="3"/>
  <c r="AL33" i="3"/>
  <c r="AM35" i="3"/>
  <c r="AL35" i="3" l="1"/>
  <c r="R19" i="3"/>
  <c r="R18" i="3" l="1"/>
  <c r="R17" i="3"/>
  <c r="R16" i="3"/>
  <c r="R15" i="3"/>
  <c r="R14" i="3"/>
  <c r="R13" i="3"/>
  <c r="R23" i="3"/>
  <c r="R22" i="3"/>
  <c r="R29" i="3"/>
  <c r="R28" i="3"/>
  <c r="R27" i="3"/>
  <c r="R26" i="3"/>
  <c r="R25" i="3"/>
  <c r="R32" i="3"/>
  <c r="D31" i="3"/>
  <c r="E31" i="3"/>
  <c r="F31" i="3"/>
  <c r="G31" i="3"/>
  <c r="H31" i="3"/>
  <c r="I31" i="3"/>
  <c r="J31" i="3"/>
  <c r="K31" i="3"/>
  <c r="L31" i="3"/>
  <c r="M31" i="3"/>
  <c r="N31" i="3"/>
  <c r="Q31" i="3"/>
  <c r="Q24" i="3"/>
  <c r="Q20" i="3"/>
  <c r="Q12" i="3"/>
  <c r="Q9" i="3"/>
  <c r="AF31" i="3" l="1"/>
  <c r="AF33" i="3" s="1"/>
  <c r="AF35" i="3" s="1"/>
  <c r="Y31" i="3"/>
  <c r="Y33" i="3" s="1"/>
  <c r="Y35" i="3" s="1"/>
  <c r="U31" i="3"/>
  <c r="U33" i="3" s="1"/>
  <c r="U35" i="3" s="1"/>
  <c r="AE31" i="3"/>
  <c r="AE33" i="3" s="1"/>
  <c r="AE35" i="3" s="1"/>
  <c r="AD31" i="3"/>
  <c r="AD33" i="3" s="1"/>
  <c r="AD35" i="3" s="1"/>
  <c r="X31" i="3"/>
  <c r="X33" i="3" s="1"/>
  <c r="X35" i="3" s="1"/>
  <c r="T31" i="3"/>
  <c r="T33" i="3" s="1"/>
  <c r="T35" i="3" s="1"/>
  <c r="V31" i="3"/>
  <c r="V33" i="3" s="1"/>
  <c r="V35" i="3" s="1"/>
  <c r="AH31" i="3"/>
  <c r="AH33" i="3" s="1"/>
  <c r="AC31" i="3"/>
  <c r="AC33" i="3" s="1"/>
  <c r="AC35" i="3" s="1"/>
  <c r="AA31" i="3"/>
  <c r="AA33" i="3" s="1"/>
  <c r="AA35" i="3" s="1"/>
  <c r="W31" i="3"/>
  <c r="W33" i="3" s="1"/>
  <c r="W35" i="3" s="1"/>
  <c r="S31" i="3"/>
  <c r="S33" i="3" s="1"/>
  <c r="S35" i="3" s="1"/>
  <c r="AG31" i="3"/>
  <c r="AG33" i="3" s="1"/>
  <c r="AG35" i="3" s="1"/>
  <c r="AB31" i="3"/>
  <c r="AB33" i="3" s="1"/>
  <c r="AB35" i="3" s="1"/>
  <c r="Z31" i="3"/>
  <c r="Z33" i="3" s="1"/>
  <c r="Z35" i="3" s="1"/>
  <c r="R31" i="3"/>
  <c r="R12" i="3"/>
  <c r="R24" i="3"/>
  <c r="E32" i="3"/>
  <c r="F32" i="3"/>
  <c r="G32" i="3"/>
  <c r="H32" i="3"/>
  <c r="I32" i="3"/>
  <c r="J32" i="3"/>
  <c r="K32" i="3"/>
  <c r="L32" i="3"/>
  <c r="M32" i="3"/>
  <c r="N32" i="3"/>
  <c r="D32" i="3"/>
  <c r="AH35" i="3" l="1"/>
  <c r="E11" i="3"/>
  <c r="E10" i="3" s="1"/>
  <c r="E9" i="3" s="1"/>
  <c r="F11" i="3"/>
  <c r="F10" i="3" s="1"/>
  <c r="F9" i="3" s="1"/>
  <c r="G11" i="3"/>
  <c r="G10" i="3" s="1"/>
  <c r="G9" i="3" s="1"/>
  <c r="H11" i="3"/>
  <c r="H10" i="3" s="1"/>
  <c r="H9" i="3" s="1"/>
  <c r="I11" i="3"/>
  <c r="I10" i="3" s="1"/>
  <c r="I9" i="3" s="1"/>
  <c r="J11" i="3"/>
  <c r="J10" i="3" s="1"/>
  <c r="J9" i="3" s="1"/>
  <c r="K11" i="3"/>
  <c r="K10" i="3" s="1"/>
  <c r="K9" i="3" s="1"/>
  <c r="L11" i="3"/>
  <c r="L10" i="3" s="1"/>
  <c r="L9" i="3" s="1"/>
  <c r="M11" i="3"/>
  <c r="M10" i="3" s="1"/>
  <c r="M9" i="3" s="1"/>
  <c r="N11" i="3"/>
  <c r="N10" i="3" s="1"/>
  <c r="N9" i="3" s="1"/>
  <c r="E13" i="3"/>
  <c r="F13" i="3"/>
  <c r="G13" i="3"/>
  <c r="H13" i="3"/>
  <c r="I13" i="3"/>
  <c r="J13" i="3"/>
  <c r="K13" i="3"/>
  <c r="L13" i="3"/>
  <c r="M13" i="3"/>
  <c r="N13" i="3"/>
  <c r="E14" i="3"/>
  <c r="F14" i="3"/>
  <c r="G14" i="3"/>
  <c r="H14" i="3"/>
  <c r="I14" i="3"/>
  <c r="J14" i="3"/>
  <c r="K14" i="3"/>
  <c r="L14" i="3"/>
  <c r="M14" i="3"/>
  <c r="N14" i="3"/>
  <c r="E15" i="3"/>
  <c r="F15" i="3"/>
  <c r="G15" i="3"/>
  <c r="H15" i="3"/>
  <c r="I15" i="3"/>
  <c r="J15" i="3"/>
  <c r="K15" i="3"/>
  <c r="L15" i="3"/>
  <c r="M15" i="3"/>
  <c r="N15" i="3"/>
  <c r="E16" i="3"/>
  <c r="F16" i="3"/>
  <c r="G16" i="3"/>
  <c r="H16" i="3"/>
  <c r="I16" i="3"/>
  <c r="J16" i="3"/>
  <c r="K16" i="3"/>
  <c r="L16" i="3"/>
  <c r="M16" i="3"/>
  <c r="N16" i="3"/>
  <c r="E17" i="3"/>
  <c r="F17" i="3"/>
  <c r="G17" i="3"/>
  <c r="H17" i="3"/>
  <c r="I17" i="3"/>
  <c r="J17" i="3"/>
  <c r="K17" i="3"/>
  <c r="L17" i="3"/>
  <c r="M17" i="3"/>
  <c r="N17" i="3"/>
  <c r="E18" i="3"/>
  <c r="F18" i="3"/>
  <c r="G18" i="3"/>
  <c r="H18" i="3"/>
  <c r="I18" i="3"/>
  <c r="J18" i="3"/>
  <c r="K18" i="3"/>
  <c r="L18" i="3"/>
  <c r="M18" i="3"/>
  <c r="N18" i="3"/>
  <c r="E19" i="3"/>
  <c r="F19" i="3"/>
  <c r="G19" i="3"/>
  <c r="H19" i="3"/>
  <c r="I19" i="3"/>
  <c r="J19" i="3"/>
  <c r="K19" i="3"/>
  <c r="L19" i="3"/>
  <c r="M19" i="3"/>
  <c r="N19" i="3"/>
  <c r="E21" i="3"/>
  <c r="F21" i="3"/>
  <c r="G21" i="3"/>
  <c r="H21" i="3"/>
  <c r="I21" i="3"/>
  <c r="J21" i="3"/>
  <c r="K21" i="3"/>
  <c r="L21" i="3"/>
  <c r="M21" i="3"/>
  <c r="N21" i="3"/>
  <c r="E22" i="3"/>
  <c r="F22" i="3"/>
  <c r="G22" i="3"/>
  <c r="H22" i="3"/>
  <c r="I22" i="3"/>
  <c r="J22" i="3"/>
  <c r="K22" i="3"/>
  <c r="L22" i="3"/>
  <c r="M22" i="3"/>
  <c r="N22" i="3"/>
  <c r="E23" i="3"/>
  <c r="F23" i="3"/>
  <c r="G23" i="3"/>
  <c r="H23" i="3"/>
  <c r="I23" i="3"/>
  <c r="J23" i="3"/>
  <c r="K23" i="3"/>
  <c r="L23" i="3"/>
  <c r="M23" i="3"/>
  <c r="N23" i="3"/>
  <c r="E25" i="3"/>
  <c r="F25" i="3"/>
  <c r="G25" i="3"/>
  <c r="H25" i="3"/>
  <c r="I25" i="3"/>
  <c r="J25" i="3"/>
  <c r="K25" i="3"/>
  <c r="L25" i="3"/>
  <c r="M25" i="3"/>
  <c r="N25" i="3"/>
  <c r="E26" i="3"/>
  <c r="F26" i="3"/>
  <c r="G26" i="3"/>
  <c r="H26" i="3"/>
  <c r="I26" i="3"/>
  <c r="J26" i="3"/>
  <c r="K26" i="3"/>
  <c r="L26" i="3"/>
  <c r="M26" i="3"/>
  <c r="N26" i="3"/>
  <c r="E27" i="3"/>
  <c r="F27" i="3"/>
  <c r="G27" i="3"/>
  <c r="H27" i="3"/>
  <c r="I27" i="3"/>
  <c r="J27" i="3"/>
  <c r="K27" i="3"/>
  <c r="L27" i="3"/>
  <c r="M27" i="3"/>
  <c r="N27" i="3"/>
  <c r="E28" i="3"/>
  <c r="F28" i="3"/>
  <c r="G28" i="3"/>
  <c r="H28" i="3"/>
  <c r="I28" i="3"/>
  <c r="J28" i="3"/>
  <c r="K28" i="3"/>
  <c r="L28" i="3"/>
  <c r="M28" i="3"/>
  <c r="N28" i="3"/>
  <c r="E29" i="3"/>
  <c r="F29" i="3"/>
  <c r="G29" i="3"/>
  <c r="H29" i="3"/>
  <c r="I29" i="3"/>
  <c r="J29" i="3"/>
  <c r="K29" i="3"/>
  <c r="L29" i="3"/>
  <c r="M29" i="3"/>
  <c r="N29" i="3"/>
  <c r="D29" i="3"/>
  <c r="D28" i="3"/>
  <c r="D27" i="3"/>
  <c r="D26" i="3"/>
  <c r="D25" i="3"/>
  <c r="D23" i="3"/>
  <c r="D22" i="3"/>
  <c r="D21" i="3"/>
  <c r="D19" i="3"/>
  <c r="D18" i="3"/>
  <c r="D17" i="3"/>
  <c r="D16" i="3"/>
  <c r="D15" i="3"/>
  <c r="D14" i="3"/>
  <c r="D13" i="3"/>
  <c r="C24" i="3"/>
  <c r="C20" i="3"/>
  <c r="C12" i="3"/>
  <c r="D11" i="3"/>
  <c r="D10" i="3" s="1"/>
  <c r="D9" i="3" s="1"/>
  <c r="C9" i="3"/>
  <c r="M20" i="3" l="1"/>
  <c r="L20" i="3"/>
  <c r="I20" i="3"/>
  <c r="F20" i="3"/>
  <c r="E20" i="3"/>
  <c r="H12" i="3"/>
  <c r="L24" i="3"/>
  <c r="I24" i="3"/>
  <c r="E24" i="3"/>
  <c r="K20" i="3"/>
  <c r="H20" i="3"/>
  <c r="M12" i="3"/>
  <c r="F12" i="3"/>
  <c r="N12" i="3"/>
  <c r="J12" i="3"/>
  <c r="G12" i="3"/>
  <c r="K12" i="3"/>
  <c r="K24" i="3"/>
  <c r="H24" i="3"/>
  <c r="N20" i="3"/>
  <c r="J20" i="3"/>
  <c r="G20" i="3"/>
  <c r="M24" i="3"/>
  <c r="F24" i="3"/>
  <c r="N24" i="3"/>
  <c r="J24" i="3"/>
  <c r="G24" i="3"/>
  <c r="L12" i="3"/>
  <c r="L33" i="3" s="1"/>
  <c r="L35" i="3" s="1"/>
  <c r="I12" i="3"/>
  <c r="E12" i="3"/>
  <c r="D20" i="3"/>
  <c r="D12" i="3"/>
  <c r="D24" i="3"/>
  <c r="M33" i="3" l="1"/>
  <c r="M35" i="3" s="1"/>
  <c r="K33" i="3"/>
  <c r="K35" i="3" s="1"/>
  <c r="N33" i="3"/>
  <c r="N35" i="3" s="1"/>
  <c r="J33" i="3"/>
  <c r="J35" i="3" s="1"/>
  <c r="E33" i="3"/>
  <c r="E35" i="3" s="1"/>
  <c r="F33" i="3"/>
  <c r="F35" i="3" s="1"/>
  <c r="D33" i="3"/>
  <c r="D35" i="3" s="1"/>
  <c r="G33" i="3" l="1"/>
  <c r="G35" i="3" s="1"/>
  <c r="I33" i="3" l="1"/>
  <c r="I35" i="3" s="1"/>
  <c r="H33" i="3"/>
  <c r="H35" i="3" s="1"/>
  <c r="R20" i="3"/>
  <c r="R33" i="3" s="1"/>
  <c r="R35" i="3" l="1"/>
  <c r="AN33" i="3"/>
  <c r="AO33" i="3" s="1"/>
  <c r="AP33" i="3" s="1"/>
</calcChain>
</file>

<file path=xl/sharedStrings.xml><?xml version="1.0" encoding="utf-8"?>
<sst xmlns="http://schemas.openxmlformats.org/spreadsheetml/2006/main" count="208" uniqueCount="84">
  <si>
    <t>Площадь жилых помещений</t>
  </si>
  <si>
    <t>Общая годовая стоимость работ по многоквартирным домам</t>
  </si>
  <si>
    <t>4 раз(а) в год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</si>
  <si>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</si>
  <si>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</si>
  <si>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</si>
  <si>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</si>
  <si>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</si>
  <si>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</si>
  <si>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</si>
  <si>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</si>
  <si>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</si>
  <si>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</si>
  <si>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</si>
  <si>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</si>
  <si>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</si>
  <si>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</si>
  <si>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</si>
  <si>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</si>
  <si>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по мере необходимости в течение года</t>
  </si>
  <si>
    <t>2.Мытье перил, дверей, плафонов, окон, рам, подоконников, почтовых ящиков в помещениях общего пользования</t>
  </si>
  <si>
    <t>V. Расходы по управлению МКД</t>
  </si>
  <si>
    <t>1 раз в год</t>
  </si>
  <si>
    <t>постоянно</t>
  </si>
  <si>
    <t xml:space="preserve">Стоимость на 1 кв. м. общей площади (руб./мес.)         (размер платы в месяц на 1 кв. м.)  </t>
  </si>
  <si>
    <t>16</t>
  </si>
  <si>
    <t>8</t>
  </si>
  <si>
    <t>Приложение № 2</t>
  </si>
  <si>
    <t xml:space="preserve"> извещению и документации </t>
  </si>
  <si>
    <t>о проведении открытого конкурса</t>
  </si>
  <si>
    <t xml:space="preserve">Перечень обязательных работ, услуг </t>
  </si>
  <si>
    <t>1 раз(а) в месяц</t>
  </si>
  <si>
    <t xml:space="preserve">5. Уборка мусора с придомовой территории </t>
  </si>
  <si>
    <t>6. Уборка мусора на контейнерных площадках (помойных ямах)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</si>
  <si>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</si>
  <si>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</si>
  <si>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</si>
  <si>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2 раз(а) в год</t>
  </si>
  <si>
    <t>10. Вывоз твердых бытовых отходов (ТБО), жидких бытовых отходов</t>
  </si>
  <si>
    <t xml:space="preserve"> (4 раз в год - помойницы)</t>
  </si>
  <si>
    <t>11. Очистка выгребных ям (для деревянных неблагоустроенных зданий)</t>
  </si>
  <si>
    <t xml:space="preserve">12. Сезонный осмотр конструкций здания( фасадов, стен, фундаментов, кровли, преркрытий)
</t>
  </si>
  <si>
    <t xml:space="preserve">14.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</si>
  <si>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15. Заделка щелей в печных стояках, оштукатуривание, прочистка дымохода.</t>
  </si>
  <si>
    <t>16.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</si>
  <si>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</si>
  <si>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17. Аварийное обслуживание</t>
  </si>
  <si>
    <t>постоянно
на системах водоснабжения, газоснабжения, энергоснабжения</t>
  </si>
  <si>
    <t>18. Ремонт кровли, крылец, козырьков, деревянных тротуаров</t>
  </si>
  <si>
    <t>19. Дератизация</t>
  </si>
  <si>
    <t>20. Дезинсекция</t>
  </si>
  <si>
    <t>20. Проведение технической инвентаризации</t>
  </si>
  <si>
    <t>VI. ВДГО</t>
  </si>
  <si>
    <t>Проведение технической инвентаризации,  В тарифе распределяется на площадь жилых помещений в МКД</t>
  </si>
  <si>
    <t xml:space="preserve"> деревянный не благоустроенный без канализации, с печным отоплением (без центр отопления)</t>
  </si>
  <si>
    <t>ул. Котовского</t>
  </si>
  <si>
    <t>13, корп.1</t>
  </si>
  <si>
    <t xml:space="preserve">ул. Котовского </t>
  </si>
  <si>
    <t>14</t>
  </si>
  <si>
    <t>ул. Моряка</t>
  </si>
  <si>
    <t>10, корп.3</t>
  </si>
  <si>
    <t>8, корп.2</t>
  </si>
  <si>
    <t>8, корп.1</t>
  </si>
  <si>
    <t>5</t>
  </si>
  <si>
    <t>ул. Юнг ВМФ</t>
  </si>
  <si>
    <t>4</t>
  </si>
  <si>
    <t>13</t>
  </si>
  <si>
    <t>17</t>
  </si>
  <si>
    <t xml:space="preserve">Перечень обязательных работ, услуг, </t>
  </si>
  <si>
    <t xml:space="preserve">15. Проверка исправности, работоспособности, регулировка и техническое обслуживание насосов, запорной арматуры, обслуживание и ремонт бойлерных, удаление воздуха из системы отопления, смена отдельных участков трубопроводов по необходимости.
</t>
  </si>
  <si>
    <t>16. Техническое обслуживание и сезонное управление оборудованием систем вентиляции, техническое обслуживание и ремонт силовых и осветительных установок, внутридомовых электросетей, проверка автоматических регуляторов и устройств, 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отложений.</t>
  </si>
  <si>
    <t>КОТОВСКОГО ул.</t>
  </si>
  <si>
    <t>ЮНГ ВМФ ул.</t>
  </si>
  <si>
    <t>МОРЯКА ул.</t>
  </si>
  <si>
    <t>15, корп.1</t>
  </si>
  <si>
    <t>МИРНАЯ ул.</t>
  </si>
  <si>
    <t>10, корп. 1</t>
  </si>
  <si>
    <t>7, корп. 1</t>
  </si>
  <si>
    <t>5, корп.1</t>
  </si>
  <si>
    <t>5, корп.2</t>
  </si>
  <si>
    <t>7, корп 1</t>
  </si>
  <si>
    <t>Лот №1  Маймаксанский территориальный округ</t>
  </si>
  <si>
    <t>Деревянный не благоустроенный без канализации,    без ХВС (колонка) с  центр отоплением</t>
  </si>
  <si>
    <t>МВК деревянный не благоустроенный без канализации, с печным отоплением (без центр отопления)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</si>
</sst>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Times New Roman"/>
      <family val="1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Blogger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14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top"/>
    </xf>
    <xf numFmtId="4" fontId="10" fillId="2" borderId="3" xfId="0" applyNumberFormat="1" applyFont="1" applyFill="1" applyBorder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4" fillId="2" borderId="1" xfId="0" applyNumberFormat="1" applyFont="1" applyFill="1" applyBorder="1" applyAlignment="1">
      <alignment horizontal="center"/>
    </xf>
    <xf numFmtId="4" fontId="1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0" fontId="17" fillId="0" borderId="0" xfId="0" applyFont="1" applyAlignment="1"/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center"/>
    </xf>
    <xf numFmtId="4" fontId="15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left" vertical="top" wrapText="1"/>
    </xf>
    <xf numFmtId="4" fontId="8" fillId="3" borderId="2" xfId="0" applyNumberFormat="1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wrapText="1"/>
    </xf>
    <xf numFmtId="4" fontId="15" fillId="3" borderId="1" xfId="0" applyNumberFormat="1" applyFont="1" applyFill="1" applyBorder="1" applyAlignment="1">
      <alignment horizontal="left" vertical="top"/>
    </xf>
    <xf numFmtId="4" fontId="8" fillId="3" borderId="2" xfId="0" applyNumberFormat="1" applyFont="1" applyFill="1" applyBorder="1" applyAlignment="1">
      <alignment horizontal="left" vertical="top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5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4" fontId="7" fillId="2" borderId="0" xfId="0" applyNumberFormat="1" applyFont="1" applyFill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4" fontId="15" fillId="0" borderId="1" xfId="0" applyNumberFormat="1" applyFont="1" applyFill="1" applyBorder="1" applyAlignment="1">
      <alignment horizontal="center"/>
    </xf>
    <xf numFmtId="2" fontId="16" fillId="2" borderId="5" xfId="0" applyNumberFormat="1" applyFont="1" applyFill="1" applyBorder="1" applyAlignment="1">
      <alignment horizontal="center" vertical="center" wrapText="1"/>
    </xf>
    <xf numFmtId="49" fontId="13" fillId="2" borderId="5" xfId="2" applyNumberFormat="1" applyFont="1" applyFill="1" applyBorder="1" applyAlignment="1">
      <alignment horizontal="left" vertical="center" wrapText="1"/>
    </xf>
    <xf numFmtId="49" fontId="16" fillId="2" borderId="6" xfId="0" applyNumberFormat="1" applyFont="1" applyFill="1" applyBorder="1" applyAlignment="1">
      <alignment horizontal="left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4" fontId="15" fillId="2" borderId="5" xfId="0" applyNumberFormat="1" applyFont="1" applyFill="1" applyBorder="1" applyAlignment="1">
      <alignment horizontal="center" vertical="center"/>
    </xf>
    <xf numFmtId="4" fontId="10" fillId="2" borderId="11" xfId="0" applyNumberFormat="1" applyFont="1" applyFill="1" applyBorder="1" applyAlignment="1">
      <alignment horizontal="center"/>
    </xf>
    <xf numFmtId="4" fontId="9" fillId="2" borderId="2" xfId="0" applyNumberFormat="1" applyFont="1" applyFill="1" applyBorder="1" applyAlignment="1">
      <alignment horizontal="center"/>
    </xf>
    <xf numFmtId="4" fontId="10" fillId="2" borderId="2" xfId="0" applyNumberFormat="1" applyFont="1" applyFill="1" applyBorder="1" applyAlignment="1">
      <alignment horizontal="center"/>
    </xf>
    <xf numFmtId="4" fontId="10" fillId="2" borderId="2" xfId="0" applyNumberFormat="1" applyFont="1" applyFill="1" applyBorder="1" applyAlignment="1">
      <alignment horizontal="center" vertical="top"/>
    </xf>
    <xf numFmtId="4" fontId="15" fillId="0" borderId="2" xfId="0" applyNumberFormat="1" applyFont="1" applyFill="1" applyBorder="1" applyAlignment="1">
      <alignment horizontal="center"/>
    </xf>
    <xf numFmtId="4" fontId="9" fillId="2" borderId="2" xfId="0" applyNumberFormat="1" applyFont="1" applyFill="1" applyBorder="1" applyAlignment="1">
      <alignment horizontal="center" vertical="center"/>
    </xf>
    <xf numFmtId="4" fontId="14" fillId="2" borderId="2" xfId="0" applyNumberFormat="1" applyFont="1" applyFill="1" applyBorder="1" applyAlignment="1">
      <alignment horizontal="center" vertical="center"/>
    </xf>
    <xf numFmtId="4" fontId="14" fillId="2" borderId="2" xfId="0" applyNumberFormat="1" applyFont="1" applyFill="1" applyBorder="1" applyAlignment="1">
      <alignment horizontal="center"/>
    </xf>
    <xf numFmtId="4" fontId="10" fillId="2" borderId="12" xfId="0" applyNumberFormat="1" applyFont="1" applyFill="1" applyBorder="1" applyAlignment="1">
      <alignment horizontal="center" vertical="center"/>
    </xf>
    <xf numFmtId="2" fontId="16" fillId="2" borderId="13" xfId="0" applyNumberFormat="1" applyFont="1" applyFill="1" applyBorder="1" applyAlignment="1">
      <alignment horizontal="center" vertical="center" wrapText="1"/>
    </xf>
    <xf numFmtId="4" fontId="10" fillId="2" borderId="11" xfId="0" applyNumberFormat="1" applyFont="1" applyFill="1" applyBorder="1" applyAlignment="1">
      <alignment horizontal="center" vertical="center"/>
    </xf>
    <xf numFmtId="4" fontId="8" fillId="3" borderId="5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left" vertical="center"/>
    </xf>
    <xf numFmtId="4" fontId="4" fillId="3" borderId="5" xfId="0" applyNumberFormat="1" applyFont="1" applyFill="1" applyBorder="1" applyAlignment="1">
      <alignment horizontal="left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/>
    </xf>
    <xf numFmtId="4" fontId="15" fillId="3" borderId="5" xfId="0" applyNumberFormat="1" applyFont="1" applyFill="1" applyBorder="1" applyAlignment="1">
      <alignment horizontal="left" vertical="center"/>
    </xf>
    <xf numFmtId="4" fontId="8" fillId="3" borderId="5" xfId="0" applyNumberFormat="1" applyFont="1" applyFill="1" applyBorder="1" applyAlignment="1">
      <alignment horizontal="left" vertical="center"/>
    </xf>
    <xf numFmtId="4" fontId="8" fillId="3" borderId="5" xfId="0" applyNumberFormat="1" applyFont="1" applyFill="1" applyBorder="1" applyAlignment="1">
      <alignment horizontal="left" vertical="center" wrapText="1"/>
    </xf>
    <xf numFmtId="4" fontId="8" fillId="3" borderId="13" xfId="0" applyNumberFormat="1" applyFont="1" applyFill="1" applyBorder="1" applyAlignment="1">
      <alignment horizontal="center" vertical="center"/>
    </xf>
    <xf numFmtId="4" fontId="4" fillId="3" borderId="13" xfId="0" applyNumberFormat="1" applyFont="1" applyFill="1" applyBorder="1" applyAlignment="1">
      <alignment horizontal="center" vertical="center"/>
    </xf>
    <xf numFmtId="4" fontId="15" fillId="3" borderId="13" xfId="0" applyNumberFormat="1" applyFont="1" applyFill="1" applyBorder="1" applyAlignment="1">
      <alignment horizontal="center" vertical="center"/>
    </xf>
    <xf numFmtId="4" fontId="15" fillId="3" borderId="2" xfId="0" applyNumberFormat="1" applyFont="1" applyFill="1" applyBorder="1" applyAlignment="1">
      <alignment horizontal="center"/>
    </xf>
    <xf numFmtId="4" fontId="8" fillId="3" borderId="13" xfId="0" applyNumberFormat="1" applyFont="1" applyFill="1" applyBorder="1" applyAlignment="1">
      <alignment horizontal="left" vertical="center"/>
    </xf>
    <xf numFmtId="4" fontId="10" fillId="2" borderId="5" xfId="0" applyNumberFormat="1" applyFont="1" applyFill="1" applyBorder="1" applyAlignment="1">
      <alignment horizontal="center" vertical="center"/>
    </xf>
    <xf numFmtId="4" fontId="14" fillId="2" borderId="5" xfId="0" applyNumberFormat="1" applyFont="1" applyFill="1" applyBorder="1" applyAlignment="1">
      <alignment horizontal="center" vertical="center"/>
    </xf>
    <xf numFmtId="4" fontId="15" fillId="3" borderId="13" xfId="0" applyNumberFormat="1" applyFont="1" applyFill="1" applyBorder="1" applyAlignment="1">
      <alignment horizontal="center" vertical="center" wrapText="1"/>
    </xf>
    <xf numFmtId="0" fontId="13" fillId="2" borderId="5" xfId="0" applyNumberFormat="1" applyFont="1" applyFill="1" applyBorder="1" applyAlignment="1">
      <alignment horizontal="left" wrapText="1"/>
    </xf>
    <xf numFmtId="4" fontId="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center" vertical="center"/>
    </xf>
    <xf numFmtId="4" fontId="8" fillId="3" borderId="5" xfId="0" applyNumberFormat="1" applyFont="1" applyFill="1" applyBorder="1" applyAlignment="1">
      <alignment horizontal="center" vertical="top"/>
    </xf>
    <xf numFmtId="4" fontId="4" fillId="3" borderId="5" xfId="0" applyNumberFormat="1" applyFont="1" applyFill="1" applyBorder="1" applyAlignment="1">
      <alignment horizontal="center" vertical="top"/>
    </xf>
    <xf numFmtId="4" fontId="8" fillId="3" borderId="5" xfId="0" applyNumberFormat="1" applyFont="1" applyFill="1" applyBorder="1" applyAlignment="1">
      <alignment horizontal="center"/>
    </xf>
    <xf numFmtId="4" fontId="4" fillId="3" borderId="5" xfId="0" applyNumberFormat="1" applyFont="1" applyFill="1" applyBorder="1" applyAlignment="1">
      <alignment horizontal="left" vertical="top"/>
    </xf>
    <xf numFmtId="4" fontId="4" fillId="3" borderId="5" xfId="0" applyNumberFormat="1" applyFont="1" applyFill="1" applyBorder="1" applyAlignment="1">
      <alignment horizontal="center"/>
    </xf>
    <xf numFmtId="4" fontId="4" fillId="3" borderId="5" xfId="0" applyNumberFormat="1" applyFont="1" applyFill="1" applyBorder="1" applyAlignment="1">
      <alignment horizontal="left" vertical="top" wrapText="1"/>
    </xf>
    <xf numFmtId="4" fontId="8" fillId="3" borderId="5" xfId="0" applyNumberFormat="1" applyFont="1" applyFill="1" applyBorder="1" applyAlignment="1">
      <alignment horizontal="center" vertical="top" wrapText="1"/>
    </xf>
    <xf numFmtId="4" fontId="4" fillId="3" borderId="5" xfId="0" applyNumberFormat="1" applyFont="1" applyFill="1" applyBorder="1" applyAlignment="1">
      <alignment horizontal="center" vertical="top" wrapText="1"/>
    </xf>
    <xf numFmtId="4" fontId="4" fillId="3" borderId="5" xfId="0" applyNumberFormat="1" applyFont="1" applyFill="1" applyBorder="1" applyAlignment="1">
      <alignment horizontal="center" wrapText="1"/>
    </xf>
    <xf numFmtId="4" fontId="15" fillId="3" borderId="5" xfId="0" applyNumberFormat="1" applyFont="1" applyFill="1" applyBorder="1" applyAlignment="1">
      <alignment horizontal="center"/>
    </xf>
    <xf numFmtId="4" fontId="15" fillId="3" borderId="5" xfId="0" applyNumberFormat="1" applyFont="1" applyFill="1" applyBorder="1" applyAlignment="1">
      <alignment horizontal="left" vertical="top"/>
    </xf>
    <xf numFmtId="4" fontId="8" fillId="3" borderId="5" xfId="0" applyNumberFormat="1" applyFont="1" applyFill="1" applyBorder="1" applyAlignment="1">
      <alignment horizontal="left" vertical="top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8" fillId="3" borderId="5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4" fontId="8" fillId="3" borderId="9" xfId="0" applyNumberFormat="1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 wrapText="1"/>
    </xf>
    <xf numFmtId="4" fontId="8" fillId="3" borderId="7" xfId="0" applyNumberFormat="1" applyFont="1" applyFill="1" applyBorder="1" applyAlignment="1">
      <alignment horizontal="center" vertical="center" wrapText="1"/>
    </xf>
    <xf numFmtId="4" fontId="8" fillId="3" borderId="8" xfId="0" applyNumberFormat="1" applyFont="1" applyFill="1" applyBorder="1" applyAlignment="1">
      <alignment horizontal="center" vertical="center" wrapText="1"/>
    </xf>
    <xf numFmtId="49" fontId="14" fillId="3" borderId="13" xfId="2" applyNumberFormat="1" applyFont="1" applyFill="1" applyBorder="1" applyAlignment="1">
      <alignment horizontal="center" vertical="center" wrapText="1"/>
    </xf>
    <xf numFmtId="49" fontId="14" fillId="3" borderId="14" xfId="2" applyNumberFormat="1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2"/>
  <sheetViews>
    <sheetView tabSelected="1" view="pageBreakPreview" topLeftCell="U19" zoomScale="86" zoomScaleNormal="100" zoomScaleSheetLayoutView="86" workbookViewId="0">
      <selection activeCell="AK30" sqref="AK30"/>
    </sheetView>
  </sheetViews>
  <sheetFormatPr defaultRowHeight="12.75"/>
  <cols>
    <col min="1" max="1" width="55.5703125" style="4" customWidth="1"/>
    <col min="2" max="2" width="35.28515625" style="16" customWidth="1"/>
    <col min="3" max="3" width="28.7109375" style="46" customWidth="1"/>
    <col min="4" max="4" width="10.42578125" style="50" customWidth="1"/>
    <col min="5" max="5" width="9.5703125" style="50" customWidth="1"/>
    <col min="6" max="6" width="8.7109375" customWidth="1"/>
    <col min="7" max="7" width="9.42578125" customWidth="1"/>
    <col min="8" max="8" width="10.140625" customWidth="1"/>
    <col min="9" max="9" width="9" customWidth="1"/>
    <col min="10" max="10" width="9.28515625" customWidth="1"/>
    <col min="11" max="14" width="12.7109375" customWidth="1"/>
    <col min="15" max="15" width="68.85546875" bestFit="1" customWidth="1"/>
    <col min="16" max="16" width="33.140625" customWidth="1"/>
    <col min="17" max="17" width="31.28515625" customWidth="1"/>
    <col min="18" max="18" width="14.28515625" customWidth="1"/>
    <col min="35" max="35" width="65.85546875" customWidth="1"/>
    <col min="36" max="36" width="20.140625" customWidth="1"/>
    <col min="37" max="37" width="26" customWidth="1"/>
    <col min="40" max="40" width="13.140625" customWidth="1"/>
    <col min="41" max="42" width="10.140625" bestFit="1" customWidth="1"/>
  </cols>
  <sheetData>
    <row r="1" spans="1:39" s="1" customFormat="1" ht="16.5" customHeight="1">
      <c r="A1" s="19" t="s">
        <v>15</v>
      </c>
      <c r="B1" s="19"/>
      <c r="C1" s="44"/>
      <c r="D1" s="47" t="s">
        <v>27</v>
      </c>
      <c r="E1" s="48"/>
    </row>
    <row r="2" spans="1:39" s="1" customFormat="1" ht="16.5" customHeight="1">
      <c r="A2" s="19" t="s">
        <v>14</v>
      </c>
      <c r="B2" s="19"/>
      <c r="C2" s="44"/>
      <c r="D2" s="49" t="s">
        <v>28</v>
      </c>
      <c r="E2" s="49"/>
    </row>
    <row r="3" spans="1:39" s="1" customFormat="1" ht="16.5" customHeight="1">
      <c r="A3" s="19" t="s">
        <v>13</v>
      </c>
      <c r="B3" s="19"/>
      <c r="C3" s="44"/>
      <c r="D3" s="49" t="s">
        <v>29</v>
      </c>
      <c r="E3" s="49"/>
    </row>
    <row r="4" spans="1:39" s="1" customFormat="1" ht="16.5" customHeight="1">
      <c r="A4" s="19" t="s">
        <v>12</v>
      </c>
      <c r="B4" s="19"/>
      <c r="C4" s="45"/>
      <c r="D4" s="50"/>
      <c r="E4" s="50"/>
    </row>
    <row r="5" spans="1:39" s="1" customFormat="1">
      <c r="A5" s="3" t="s">
        <v>81</v>
      </c>
      <c r="B5" s="16"/>
      <c r="C5" s="46"/>
      <c r="D5" s="50"/>
      <c r="E5" s="50"/>
    </row>
    <row r="6" spans="1:39" s="1" customFormat="1" ht="15.75" customHeight="1"/>
    <row r="7" spans="1:39" s="6" customFormat="1" ht="71.25" customHeight="1">
      <c r="A7" s="106" t="s">
        <v>30</v>
      </c>
      <c r="B7" s="107" t="s">
        <v>11</v>
      </c>
      <c r="C7" s="107" t="s">
        <v>54</v>
      </c>
      <c r="D7" s="53" t="s">
        <v>55</v>
      </c>
      <c r="E7" s="53" t="s">
        <v>57</v>
      </c>
      <c r="F7" s="53" t="s">
        <v>59</v>
      </c>
      <c r="G7" s="53" t="s">
        <v>59</v>
      </c>
      <c r="H7" s="53" t="s">
        <v>59</v>
      </c>
      <c r="I7" s="53" t="s">
        <v>59</v>
      </c>
      <c r="J7" s="53" t="s">
        <v>64</v>
      </c>
      <c r="K7" s="53" t="s">
        <v>57</v>
      </c>
      <c r="L7" s="53" t="s">
        <v>57</v>
      </c>
      <c r="M7" s="53" t="s">
        <v>57</v>
      </c>
      <c r="N7" s="53" t="s">
        <v>57</v>
      </c>
      <c r="O7" s="108" t="s">
        <v>68</v>
      </c>
      <c r="P7" s="110" t="s">
        <v>11</v>
      </c>
      <c r="Q7" s="112" t="s">
        <v>82</v>
      </c>
      <c r="R7" s="89" t="s">
        <v>71</v>
      </c>
      <c r="S7" s="89" t="s">
        <v>71</v>
      </c>
      <c r="T7" s="89" t="s">
        <v>72</v>
      </c>
      <c r="U7" s="89" t="s">
        <v>73</v>
      </c>
      <c r="V7" s="89" t="s">
        <v>72</v>
      </c>
      <c r="W7" s="89" t="s">
        <v>72</v>
      </c>
      <c r="X7" s="89" t="s">
        <v>72</v>
      </c>
      <c r="Y7" s="89" t="s">
        <v>72</v>
      </c>
      <c r="Z7" s="89" t="s">
        <v>73</v>
      </c>
      <c r="AA7" s="89" t="s">
        <v>75</v>
      </c>
      <c r="AB7" s="89" t="s">
        <v>73</v>
      </c>
      <c r="AC7" s="89" t="s">
        <v>73</v>
      </c>
      <c r="AD7" s="89" t="s">
        <v>71</v>
      </c>
      <c r="AE7" s="89" t="s">
        <v>72</v>
      </c>
      <c r="AF7" s="89" t="s">
        <v>72</v>
      </c>
      <c r="AG7" s="89" t="s">
        <v>72</v>
      </c>
      <c r="AH7" s="89" t="s">
        <v>72</v>
      </c>
      <c r="AI7" s="106" t="s">
        <v>30</v>
      </c>
      <c r="AJ7" s="107" t="s">
        <v>11</v>
      </c>
      <c r="AK7" s="107" t="s">
        <v>83</v>
      </c>
      <c r="AL7" s="89" t="s">
        <v>71</v>
      </c>
      <c r="AM7" s="89" t="s">
        <v>71</v>
      </c>
    </row>
    <row r="8" spans="1:39" s="6" customFormat="1" ht="22.5" customHeight="1">
      <c r="A8" s="106"/>
      <c r="B8" s="107"/>
      <c r="C8" s="107"/>
      <c r="D8" s="54" t="s">
        <v>56</v>
      </c>
      <c r="E8" s="54" t="s">
        <v>58</v>
      </c>
      <c r="F8" s="54" t="s">
        <v>60</v>
      </c>
      <c r="G8" s="54" t="s">
        <v>61</v>
      </c>
      <c r="H8" s="54" t="s">
        <v>62</v>
      </c>
      <c r="I8" s="54" t="s">
        <v>63</v>
      </c>
      <c r="J8" s="54" t="s">
        <v>25</v>
      </c>
      <c r="K8" s="54" t="s">
        <v>65</v>
      </c>
      <c r="L8" s="54" t="s">
        <v>26</v>
      </c>
      <c r="M8" s="54" t="s">
        <v>66</v>
      </c>
      <c r="N8" s="54" t="s">
        <v>67</v>
      </c>
      <c r="O8" s="109"/>
      <c r="P8" s="111"/>
      <c r="Q8" s="113"/>
      <c r="R8" s="57">
        <v>3</v>
      </c>
      <c r="S8" s="57">
        <v>5</v>
      </c>
      <c r="T8" s="57">
        <v>20</v>
      </c>
      <c r="U8" s="57">
        <v>12</v>
      </c>
      <c r="V8" s="57">
        <v>5</v>
      </c>
      <c r="W8" s="57">
        <v>11</v>
      </c>
      <c r="X8" s="57">
        <v>15</v>
      </c>
      <c r="Y8" s="57" t="s">
        <v>74</v>
      </c>
      <c r="Z8" s="57">
        <v>10</v>
      </c>
      <c r="AA8" s="57">
        <v>6</v>
      </c>
      <c r="AB8" s="57">
        <v>1</v>
      </c>
      <c r="AC8" s="57" t="s">
        <v>76</v>
      </c>
      <c r="AD8" s="57" t="s">
        <v>77</v>
      </c>
      <c r="AE8" s="57">
        <v>3</v>
      </c>
      <c r="AF8" s="57" t="s">
        <v>78</v>
      </c>
      <c r="AG8" s="57" t="s">
        <v>79</v>
      </c>
      <c r="AH8" s="57" t="s">
        <v>80</v>
      </c>
      <c r="AI8" s="106"/>
      <c r="AJ8" s="107"/>
      <c r="AK8" s="107"/>
      <c r="AL8" s="57">
        <v>2</v>
      </c>
      <c r="AM8" s="57">
        <v>9</v>
      </c>
    </row>
    <row r="9" spans="1:39" s="1" customFormat="1" ht="12.75" customHeight="1">
      <c r="A9" s="31" t="s">
        <v>10</v>
      </c>
      <c r="B9" s="32"/>
      <c r="C9" s="25">
        <f t="shared" ref="C9:N9" si="0">SUM(C10:C11)</f>
        <v>0</v>
      </c>
      <c r="D9" s="10">
        <f t="shared" si="0"/>
        <v>0</v>
      </c>
      <c r="E9" s="10">
        <f t="shared" si="0"/>
        <v>0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  <c r="J9" s="10">
        <f t="shared" si="0"/>
        <v>0</v>
      </c>
      <c r="K9" s="10">
        <f t="shared" si="0"/>
        <v>0</v>
      </c>
      <c r="L9" s="10">
        <f t="shared" si="0"/>
        <v>0</v>
      </c>
      <c r="M9" s="10">
        <f t="shared" si="0"/>
        <v>0</v>
      </c>
      <c r="N9" s="61">
        <f t="shared" si="0"/>
        <v>0</v>
      </c>
      <c r="O9" s="72" t="s">
        <v>10</v>
      </c>
      <c r="P9" s="73"/>
      <c r="Q9" s="81">
        <f>SUM(Q10:Q11)</f>
        <v>0</v>
      </c>
      <c r="R9" s="58">
        <v>0</v>
      </c>
      <c r="S9" s="58">
        <v>0</v>
      </c>
      <c r="T9" s="58">
        <v>0</v>
      </c>
      <c r="U9" s="58">
        <v>0</v>
      </c>
      <c r="V9" s="58">
        <v>0</v>
      </c>
      <c r="W9" s="58">
        <v>0</v>
      </c>
      <c r="X9" s="58">
        <v>0</v>
      </c>
      <c r="Y9" s="58">
        <v>0</v>
      </c>
      <c r="Z9" s="58">
        <v>0</v>
      </c>
      <c r="AA9" s="58">
        <v>0</v>
      </c>
      <c r="AB9" s="58">
        <v>0</v>
      </c>
      <c r="AC9" s="58">
        <v>0</v>
      </c>
      <c r="AD9" s="58">
        <v>0</v>
      </c>
      <c r="AE9" s="58">
        <v>0</v>
      </c>
      <c r="AF9" s="58">
        <v>0</v>
      </c>
      <c r="AG9" s="58">
        <v>0</v>
      </c>
      <c r="AH9" s="58">
        <v>0</v>
      </c>
      <c r="AI9" s="92" t="s">
        <v>10</v>
      </c>
      <c r="AJ9" s="93"/>
      <c r="AK9" s="94">
        <f t="shared" ref="AK9" si="1">SUM(AK10:AK11)</f>
        <v>0</v>
      </c>
      <c r="AL9" s="58">
        <v>0</v>
      </c>
      <c r="AM9" s="58">
        <v>0</v>
      </c>
    </row>
    <row r="10" spans="1:39" s="1" customFormat="1" ht="12.75" customHeight="1">
      <c r="A10" s="33" t="s">
        <v>16</v>
      </c>
      <c r="B10" s="24" t="s">
        <v>31</v>
      </c>
      <c r="C10" s="24">
        <v>0</v>
      </c>
      <c r="D10" s="10">
        <f t="shared" ref="D10:N10" si="2">SUM(D11:D11)</f>
        <v>0</v>
      </c>
      <c r="E10" s="10">
        <f t="shared" si="2"/>
        <v>0</v>
      </c>
      <c r="F10" s="10">
        <f t="shared" si="2"/>
        <v>0</v>
      </c>
      <c r="G10" s="10">
        <f t="shared" si="2"/>
        <v>0</v>
      </c>
      <c r="H10" s="10">
        <f t="shared" si="2"/>
        <v>0</v>
      </c>
      <c r="I10" s="10">
        <f t="shared" si="2"/>
        <v>0</v>
      </c>
      <c r="J10" s="10">
        <f t="shared" si="2"/>
        <v>0</v>
      </c>
      <c r="K10" s="10">
        <f t="shared" si="2"/>
        <v>0</v>
      </c>
      <c r="L10" s="10">
        <f t="shared" si="2"/>
        <v>0</v>
      </c>
      <c r="M10" s="10">
        <f t="shared" si="2"/>
        <v>0</v>
      </c>
      <c r="N10" s="61">
        <f t="shared" si="2"/>
        <v>0</v>
      </c>
      <c r="O10" s="74" t="s">
        <v>16</v>
      </c>
      <c r="P10" s="73" t="s">
        <v>31</v>
      </c>
      <c r="Q10" s="82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59">
        <v>0</v>
      </c>
      <c r="Y10" s="59">
        <v>0</v>
      </c>
      <c r="Z10" s="59">
        <v>0</v>
      </c>
      <c r="AA10" s="59">
        <v>0</v>
      </c>
      <c r="AB10" s="59">
        <v>0</v>
      </c>
      <c r="AC10" s="59">
        <v>0</v>
      </c>
      <c r="AD10" s="59">
        <v>0</v>
      </c>
      <c r="AE10" s="59">
        <v>0</v>
      </c>
      <c r="AF10" s="59">
        <v>0</v>
      </c>
      <c r="AG10" s="59">
        <v>0</v>
      </c>
      <c r="AH10" s="59">
        <v>0</v>
      </c>
      <c r="AI10" s="95" t="s">
        <v>16</v>
      </c>
      <c r="AJ10" s="96" t="s">
        <v>31</v>
      </c>
      <c r="AK10" s="96">
        <v>0</v>
      </c>
      <c r="AL10" s="59">
        <v>0</v>
      </c>
      <c r="AM10" s="59">
        <v>0</v>
      </c>
    </row>
    <row r="11" spans="1:39" s="1" customFormat="1" ht="27.75" customHeight="1">
      <c r="A11" s="34" t="s">
        <v>20</v>
      </c>
      <c r="B11" s="24" t="s">
        <v>31</v>
      </c>
      <c r="C11" s="24">
        <v>0</v>
      </c>
      <c r="D11" s="8">
        <f t="shared" ref="D11:N11" si="3">$BR$11*12*D34</f>
        <v>0</v>
      </c>
      <c r="E11" s="8">
        <f t="shared" si="3"/>
        <v>0</v>
      </c>
      <c r="F11" s="8">
        <f t="shared" si="3"/>
        <v>0</v>
      </c>
      <c r="G11" s="8">
        <f t="shared" si="3"/>
        <v>0</v>
      </c>
      <c r="H11" s="8">
        <f t="shared" si="3"/>
        <v>0</v>
      </c>
      <c r="I11" s="8">
        <f t="shared" si="3"/>
        <v>0</v>
      </c>
      <c r="J11" s="8">
        <f t="shared" si="3"/>
        <v>0</v>
      </c>
      <c r="K11" s="8">
        <f t="shared" si="3"/>
        <v>0</v>
      </c>
      <c r="L11" s="8">
        <f t="shared" si="3"/>
        <v>0</v>
      </c>
      <c r="M11" s="8">
        <f t="shared" si="3"/>
        <v>0</v>
      </c>
      <c r="N11" s="62">
        <f t="shared" si="3"/>
        <v>0</v>
      </c>
      <c r="O11" s="75" t="s">
        <v>20</v>
      </c>
      <c r="P11" s="73" t="s">
        <v>31</v>
      </c>
      <c r="Q11" s="82">
        <v>0</v>
      </c>
      <c r="R11" s="59">
        <v>0</v>
      </c>
      <c r="S11" s="59">
        <v>0</v>
      </c>
      <c r="T11" s="59">
        <v>0</v>
      </c>
      <c r="U11" s="59">
        <v>0</v>
      </c>
      <c r="V11" s="59">
        <v>0</v>
      </c>
      <c r="W11" s="59">
        <v>0</v>
      </c>
      <c r="X11" s="59">
        <v>0</v>
      </c>
      <c r="Y11" s="59">
        <v>0</v>
      </c>
      <c r="Z11" s="59">
        <v>0</v>
      </c>
      <c r="AA11" s="59">
        <v>0</v>
      </c>
      <c r="AB11" s="59">
        <v>0</v>
      </c>
      <c r="AC11" s="59">
        <v>0</v>
      </c>
      <c r="AD11" s="59">
        <v>0</v>
      </c>
      <c r="AE11" s="59">
        <v>0</v>
      </c>
      <c r="AF11" s="59">
        <v>0</v>
      </c>
      <c r="AG11" s="59">
        <v>0</v>
      </c>
      <c r="AH11" s="59">
        <v>0</v>
      </c>
      <c r="AI11" s="97" t="s">
        <v>20</v>
      </c>
      <c r="AJ11" s="96" t="s">
        <v>31</v>
      </c>
      <c r="AK11" s="96">
        <v>0</v>
      </c>
      <c r="AL11" s="59">
        <v>0</v>
      </c>
      <c r="AM11" s="59">
        <v>0</v>
      </c>
    </row>
    <row r="12" spans="1:39" s="1" customFormat="1" ht="23.85" customHeight="1">
      <c r="A12" s="35" t="s">
        <v>9</v>
      </c>
      <c r="B12" s="32"/>
      <c r="C12" s="25">
        <f>SUM(C13:C19)</f>
        <v>9.4499999999999993</v>
      </c>
      <c r="D12" s="7">
        <f>SUM(D13:D19)</f>
        <v>55395.9</v>
      </c>
      <c r="E12" s="7">
        <f t="shared" ref="E12:N12" si="4">SUM(E13:E19)</f>
        <v>49363.020000000004</v>
      </c>
      <c r="F12" s="7">
        <f t="shared" si="4"/>
        <v>34224.120000000003</v>
      </c>
      <c r="G12" s="7">
        <f t="shared" si="4"/>
        <v>64490.58</v>
      </c>
      <c r="H12" s="7">
        <f t="shared" si="4"/>
        <v>61837.01999999999</v>
      </c>
      <c r="I12" s="7">
        <f t="shared" si="4"/>
        <v>68232.78</v>
      </c>
      <c r="J12" s="7">
        <f t="shared" si="4"/>
        <v>55191.78</v>
      </c>
      <c r="K12" s="7">
        <f t="shared" si="4"/>
        <v>64649.340000000004</v>
      </c>
      <c r="L12" s="7">
        <f t="shared" si="4"/>
        <v>52005.240000000005</v>
      </c>
      <c r="M12" s="7">
        <f t="shared" si="4"/>
        <v>56201.04</v>
      </c>
      <c r="N12" s="63">
        <f t="shared" si="4"/>
        <v>59500.98000000001</v>
      </c>
      <c r="O12" s="55" t="s">
        <v>9</v>
      </c>
      <c r="P12" s="73"/>
      <c r="Q12" s="81">
        <f>SUM(Q13:Q19)</f>
        <v>9.58</v>
      </c>
      <c r="R12" s="60">
        <f>R13+R14+R15+R16+R17+R18+R19</f>
        <v>66090.504000000001</v>
      </c>
      <c r="S12" s="60">
        <f t="shared" ref="S12:AA12" si="5">S13+S14+S15+S16+S17+S18+S19</f>
        <v>67918.367999999988</v>
      </c>
      <c r="T12" s="60">
        <f t="shared" si="5"/>
        <v>77080.679999999993</v>
      </c>
      <c r="U12" s="60">
        <f t="shared" si="5"/>
        <v>70355.51999999999</v>
      </c>
      <c r="V12" s="60">
        <f t="shared" si="5"/>
        <v>86288.975999999995</v>
      </c>
      <c r="W12" s="60">
        <f t="shared" si="5"/>
        <v>83081.592000000004</v>
      </c>
      <c r="X12" s="60">
        <f t="shared" si="5"/>
        <v>64159.175999999999</v>
      </c>
      <c r="Y12" s="60">
        <f t="shared" si="5"/>
        <v>88806.6</v>
      </c>
      <c r="Z12" s="60">
        <f t="shared" si="5"/>
        <v>70654.416000000012</v>
      </c>
      <c r="AA12" s="60">
        <f t="shared" si="5"/>
        <v>38833.487999999998</v>
      </c>
      <c r="AB12" s="60">
        <f t="shared" ref="AB12" si="6">AB13+AB14+AB15+AB16+AB17+AB18+AB19</f>
        <v>64446.576000000001</v>
      </c>
      <c r="AC12" s="60">
        <f t="shared" ref="AC12" si="7">AC13+AC14+AC15+AC16+AC17+AC18+AC19</f>
        <v>62860.127999999997</v>
      </c>
      <c r="AD12" s="60">
        <f t="shared" ref="AD12" si="8">AD13+AD14+AD15+AD16+AD17+AD18+AD19</f>
        <v>36856.176000000007</v>
      </c>
      <c r="AE12" s="60">
        <f t="shared" ref="AE12:AF12" si="9">AE13+AE14+AE15+AE16+AE17+AE18+AE19</f>
        <v>59100.936000000002</v>
      </c>
      <c r="AF12" s="60">
        <f t="shared" si="9"/>
        <v>61262.183999999994</v>
      </c>
      <c r="AG12" s="60">
        <f t="shared" ref="AG12" si="10">AG13+AG14+AG15+AG16+AG17+AG18+AG19</f>
        <v>60227.543999999994</v>
      </c>
      <c r="AH12" s="60">
        <f t="shared" ref="AH12" si="11">AH13+AH14+AH15+AH16+AH17+AH18+AH19</f>
        <v>59008.967999999993</v>
      </c>
      <c r="AI12" s="98" t="s">
        <v>9</v>
      </c>
      <c r="AJ12" s="93"/>
      <c r="AK12" s="94">
        <f>SUM(AK13:AK19)</f>
        <v>9.4499999999999993</v>
      </c>
      <c r="AL12" s="60">
        <f t="shared" ref="AL12:AM12" si="12">AL13+AL14+AL15+AL16+AL17+AL18+AL19</f>
        <v>63129.780000000013</v>
      </c>
      <c r="AM12" s="60">
        <f t="shared" si="12"/>
        <v>50746.5</v>
      </c>
    </row>
    <row r="13" spans="1:39" s="1" customFormat="1" ht="28.5" customHeight="1">
      <c r="A13" s="90" t="s">
        <v>32</v>
      </c>
      <c r="B13" s="91" t="s">
        <v>17</v>
      </c>
      <c r="C13" s="91">
        <v>0.39</v>
      </c>
      <c r="D13" s="21">
        <f t="shared" ref="D13:N13" si="13">$C$13*12*D34</f>
        <v>2286.1799999999998</v>
      </c>
      <c r="E13" s="21">
        <f t="shared" si="13"/>
        <v>2037.204</v>
      </c>
      <c r="F13" s="21">
        <f t="shared" si="13"/>
        <v>1412.424</v>
      </c>
      <c r="G13" s="21">
        <f t="shared" si="13"/>
        <v>2661.5160000000001</v>
      </c>
      <c r="H13" s="21">
        <f t="shared" si="13"/>
        <v>2552.0039999999995</v>
      </c>
      <c r="I13" s="21">
        <f t="shared" si="13"/>
        <v>2815.9560000000001</v>
      </c>
      <c r="J13" s="21">
        <f t="shared" si="13"/>
        <v>2277.7559999999999</v>
      </c>
      <c r="K13" s="21">
        <f t="shared" si="13"/>
        <v>2668.0679999999998</v>
      </c>
      <c r="L13" s="21">
        <f t="shared" si="13"/>
        <v>2146.248</v>
      </c>
      <c r="M13" s="21">
        <f t="shared" si="13"/>
        <v>2319.4079999999999</v>
      </c>
      <c r="N13" s="66">
        <f t="shared" si="13"/>
        <v>2455.596</v>
      </c>
      <c r="O13" s="74" t="s">
        <v>32</v>
      </c>
      <c r="P13" s="73" t="s">
        <v>17</v>
      </c>
      <c r="Q13" s="82">
        <v>0.39</v>
      </c>
      <c r="R13" s="59">
        <f>$Q$13*12*R34</f>
        <v>2690.5319999999997</v>
      </c>
      <c r="S13" s="59">
        <f t="shared" ref="S13:AA13" si="14">$Q$13*12*S34</f>
        <v>2764.9439999999995</v>
      </c>
      <c r="T13" s="59">
        <f t="shared" si="14"/>
        <v>3137.9399999999996</v>
      </c>
      <c r="U13" s="59">
        <f t="shared" si="14"/>
        <v>2864.16</v>
      </c>
      <c r="V13" s="59">
        <f t="shared" si="14"/>
        <v>3512.808</v>
      </c>
      <c r="W13" s="59">
        <f t="shared" si="14"/>
        <v>3382.2359999999999</v>
      </c>
      <c r="X13" s="59">
        <f t="shared" si="14"/>
        <v>2611.9079999999999</v>
      </c>
      <c r="Y13" s="59">
        <f t="shared" si="14"/>
        <v>3615.2999999999997</v>
      </c>
      <c r="Z13" s="59">
        <f t="shared" si="14"/>
        <v>2876.328</v>
      </c>
      <c r="AA13" s="59">
        <f t="shared" si="14"/>
        <v>1580.904</v>
      </c>
      <c r="AB13" s="59">
        <f t="shared" ref="AB13:AH13" si="15">$Q$13*12*AB34</f>
        <v>2623.6079999999997</v>
      </c>
      <c r="AC13" s="59">
        <f t="shared" si="15"/>
        <v>2559.0239999999994</v>
      </c>
      <c r="AD13" s="59">
        <f t="shared" si="15"/>
        <v>1500.4079999999999</v>
      </c>
      <c r="AE13" s="59">
        <f t="shared" ref="AE13" si="16">$Q$13*12*AE34</f>
        <v>2405.9879999999998</v>
      </c>
      <c r="AF13" s="59">
        <f t="shared" si="15"/>
        <v>2493.9719999999998</v>
      </c>
      <c r="AG13" s="59">
        <f t="shared" si="15"/>
        <v>2451.8519999999999</v>
      </c>
      <c r="AH13" s="59">
        <f t="shared" si="15"/>
        <v>2402.2439999999997</v>
      </c>
      <c r="AI13" s="74" t="s">
        <v>32</v>
      </c>
      <c r="AJ13" s="73" t="s">
        <v>17</v>
      </c>
      <c r="AK13" s="73">
        <v>0.39</v>
      </c>
      <c r="AL13" s="59">
        <f>$AK$13*12*AL34</f>
        <v>2605.3560000000002</v>
      </c>
      <c r="AM13" s="59">
        <f>$AK$13*12*AM34</f>
        <v>2094.2999999999997</v>
      </c>
    </row>
    <row r="14" spans="1:39" s="1" customFormat="1" ht="48" customHeight="1">
      <c r="A14" s="33" t="s">
        <v>33</v>
      </c>
      <c r="B14" s="24" t="s">
        <v>8</v>
      </c>
      <c r="C14" s="24">
        <v>0.7</v>
      </c>
      <c r="D14" s="8">
        <f t="shared" ref="D14:N14" si="17">$C$14*12*D34</f>
        <v>4103.3999999999996</v>
      </c>
      <c r="E14" s="8">
        <f t="shared" si="17"/>
        <v>3656.5199999999995</v>
      </c>
      <c r="F14" s="8">
        <f t="shared" si="17"/>
        <v>2535.12</v>
      </c>
      <c r="G14" s="8">
        <f t="shared" si="17"/>
        <v>4777.08</v>
      </c>
      <c r="H14" s="8">
        <f t="shared" si="17"/>
        <v>4580.5199999999986</v>
      </c>
      <c r="I14" s="8">
        <f t="shared" si="17"/>
        <v>5054.28</v>
      </c>
      <c r="J14" s="8">
        <f t="shared" si="17"/>
        <v>4088.2799999999993</v>
      </c>
      <c r="K14" s="8">
        <f t="shared" si="17"/>
        <v>4788.8399999999992</v>
      </c>
      <c r="L14" s="8">
        <f t="shared" si="17"/>
        <v>3852.2399999999993</v>
      </c>
      <c r="M14" s="8">
        <f t="shared" si="17"/>
        <v>4163.0399999999991</v>
      </c>
      <c r="N14" s="62">
        <f t="shared" si="17"/>
        <v>4407.4799999999996</v>
      </c>
      <c r="O14" s="74" t="s">
        <v>33</v>
      </c>
      <c r="P14" s="73" t="s">
        <v>8</v>
      </c>
      <c r="Q14" s="82">
        <v>0.71</v>
      </c>
      <c r="R14" s="59">
        <f>$Q$14*12*R34</f>
        <v>4898.1479999999992</v>
      </c>
      <c r="S14" s="59">
        <f t="shared" ref="S14:AA14" si="18">$Q$14*12*S34</f>
        <v>5033.6159999999991</v>
      </c>
      <c r="T14" s="59">
        <f t="shared" si="18"/>
        <v>5712.66</v>
      </c>
      <c r="U14" s="59">
        <f t="shared" si="18"/>
        <v>5214.24</v>
      </c>
      <c r="V14" s="59">
        <f t="shared" si="18"/>
        <v>6395.1120000000001</v>
      </c>
      <c r="W14" s="59">
        <f t="shared" si="18"/>
        <v>6157.4040000000005</v>
      </c>
      <c r="X14" s="59">
        <f t="shared" si="18"/>
        <v>4755.0119999999997</v>
      </c>
      <c r="Y14" s="59">
        <f t="shared" si="18"/>
        <v>6581.7</v>
      </c>
      <c r="Z14" s="59">
        <f t="shared" si="18"/>
        <v>5236.3919999999998</v>
      </c>
      <c r="AA14" s="59">
        <f t="shared" si="18"/>
        <v>2878.056</v>
      </c>
      <c r="AB14" s="59">
        <f t="shared" ref="AB14:AH14" si="19">$Q$14*12*AB34</f>
        <v>4776.3119999999999</v>
      </c>
      <c r="AC14" s="59">
        <f t="shared" si="19"/>
        <v>4658.735999999999</v>
      </c>
      <c r="AD14" s="59">
        <f t="shared" si="19"/>
        <v>2731.5120000000002</v>
      </c>
      <c r="AE14" s="59">
        <f t="shared" ref="AE14" si="20">$Q$14*12*AE34</f>
        <v>4380.1319999999996</v>
      </c>
      <c r="AF14" s="59">
        <f t="shared" si="19"/>
        <v>4540.308</v>
      </c>
      <c r="AG14" s="59">
        <f t="shared" si="19"/>
        <v>4463.6279999999997</v>
      </c>
      <c r="AH14" s="59">
        <f t="shared" si="19"/>
        <v>4373.3159999999998</v>
      </c>
      <c r="AI14" s="95" t="s">
        <v>33</v>
      </c>
      <c r="AJ14" s="96" t="s">
        <v>8</v>
      </c>
      <c r="AK14" s="96">
        <v>0.7</v>
      </c>
      <c r="AL14" s="59">
        <f>$AK$14*12*AL34</f>
        <v>4676.28</v>
      </c>
      <c r="AM14" s="59">
        <f>$AK$14*12*AM34</f>
        <v>3758.9999999999995</v>
      </c>
    </row>
    <row r="15" spans="1:39" s="1" customFormat="1" ht="35.25" customHeight="1">
      <c r="A15" s="33" t="s">
        <v>34</v>
      </c>
      <c r="B15" s="24" t="s">
        <v>18</v>
      </c>
      <c r="C15" s="24">
        <v>0.38</v>
      </c>
      <c r="D15" s="8">
        <f t="shared" ref="D15:N15" si="21">$C$15*12*D34</f>
        <v>2227.5600000000004</v>
      </c>
      <c r="E15" s="8">
        <f t="shared" si="21"/>
        <v>1984.9680000000003</v>
      </c>
      <c r="F15" s="8">
        <f t="shared" si="21"/>
        <v>1376.2080000000003</v>
      </c>
      <c r="G15" s="8">
        <f t="shared" si="21"/>
        <v>2593.2720000000004</v>
      </c>
      <c r="H15" s="8">
        <f t="shared" si="21"/>
        <v>2486.5680000000002</v>
      </c>
      <c r="I15" s="8">
        <f t="shared" si="21"/>
        <v>2743.7520000000004</v>
      </c>
      <c r="J15" s="8">
        <f t="shared" si="21"/>
        <v>2219.3520000000003</v>
      </c>
      <c r="K15" s="8">
        <f t="shared" si="21"/>
        <v>2599.6560000000004</v>
      </c>
      <c r="L15" s="8">
        <f t="shared" si="21"/>
        <v>2091.2160000000003</v>
      </c>
      <c r="M15" s="8">
        <f t="shared" si="21"/>
        <v>2259.9360000000001</v>
      </c>
      <c r="N15" s="62">
        <f t="shared" si="21"/>
        <v>2392.6320000000005</v>
      </c>
      <c r="O15" s="74" t="s">
        <v>34</v>
      </c>
      <c r="P15" s="73" t="s">
        <v>18</v>
      </c>
      <c r="Q15" s="82">
        <v>0.43</v>
      </c>
      <c r="R15" s="59">
        <f>$Q$15*12*R34</f>
        <v>2966.4839999999999</v>
      </c>
      <c r="S15" s="59">
        <f t="shared" ref="S15:AA15" si="22">$Q$15*12*S34</f>
        <v>3048.5279999999998</v>
      </c>
      <c r="T15" s="59">
        <f t="shared" si="22"/>
        <v>3459.78</v>
      </c>
      <c r="U15" s="59">
        <f t="shared" si="22"/>
        <v>3157.92</v>
      </c>
      <c r="V15" s="59">
        <f t="shared" si="22"/>
        <v>3873.096</v>
      </c>
      <c r="W15" s="59">
        <f t="shared" si="22"/>
        <v>3729.1320000000005</v>
      </c>
      <c r="X15" s="59">
        <f t="shared" si="22"/>
        <v>2879.7960000000003</v>
      </c>
      <c r="Y15" s="59">
        <f t="shared" si="22"/>
        <v>3986.1</v>
      </c>
      <c r="Z15" s="59">
        <f t="shared" si="22"/>
        <v>3171.3360000000002</v>
      </c>
      <c r="AA15" s="59">
        <f t="shared" si="22"/>
        <v>1743.048</v>
      </c>
      <c r="AB15" s="59">
        <f t="shared" ref="AB15:AH15" si="23">$Q$15*12*AB34</f>
        <v>2892.6960000000004</v>
      </c>
      <c r="AC15" s="59">
        <f t="shared" si="23"/>
        <v>2821.4879999999998</v>
      </c>
      <c r="AD15" s="59">
        <f t="shared" si="23"/>
        <v>1654.2960000000003</v>
      </c>
      <c r="AE15" s="59">
        <f t="shared" ref="AE15" si="24">$Q$15*12*AE34</f>
        <v>2652.7560000000003</v>
      </c>
      <c r="AF15" s="59">
        <f t="shared" si="23"/>
        <v>2749.7640000000001</v>
      </c>
      <c r="AG15" s="59">
        <f t="shared" si="23"/>
        <v>2703.3240000000001</v>
      </c>
      <c r="AH15" s="59">
        <f t="shared" si="23"/>
        <v>2648.6279999999997</v>
      </c>
      <c r="AI15" s="95" t="s">
        <v>34</v>
      </c>
      <c r="AJ15" s="96" t="s">
        <v>18</v>
      </c>
      <c r="AK15" s="96">
        <v>0.38</v>
      </c>
      <c r="AL15" s="59">
        <f>$AK$15*12*AL34</f>
        <v>2538.5520000000006</v>
      </c>
      <c r="AM15" s="59">
        <f>$AK$15*12*AM34</f>
        <v>2040.6000000000001</v>
      </c>
    </row>
    <row r="16" spans="1:39" s="1" customFormat="1" ht="57.75" customHeight="1">
      <c r="A16" s="36" t="s">
        <v>35</v>
      </c>
      <c r="B16" s="37" t="s">
        <v>7</v>
      </c>
      <c r="C16" s="24">
        <v>0.54</v>
      </c>
      <c r="D16" s="8">
        <f t="shared" ref="D16:N16" si="25">$C$16*12*D34</f>
        <v>3165.48</v>
      </c>
      <c r="E16" s="8">
        <f t="shared" si="25"/>
        <v>2820.7440000000001</v>
      </c>
      <c r="F16" s="8">
        <f t="shared" si="25"/>
        <v>1955.6640000000002</v>
      </c>
      <c r="G16" s="8">
        <f t="shared" si="25"/>
        <v>3685.1760000000004</v>
      </c>
      <c r="H16" s="8">
        <f t="shared" si="25"/>
        <v>3533.5439999999999</v>
      </c>
      <c r="I16" s="8">
        <f t="shared" si="25"/>
        <v>3899.0160000000005</v>
      </c>
      <c r="J16" s="8">
        <f t="shared" si="25"/>
        <v>3153.8160000000003</v>
      </c>
      <c r="K16" s="8">
        <f t="shared" si="25"/>
        <v>3694.2480000000005</v>
      </c>
      <c r="L16" s="8">
        <f t="shared" si="25"/>
        <v>2971.7280000000005</v>
      </c>
      <c r="M16" s="8">
        <f t="shared" si="25"/>
        <v>3211.4880000000003</v>
      </c>
      <c r="N16" s="62">
        <f t="shared" si="25"/>
        <v>3400.0560000000005</v>
      </c>
      <c r="O16" s="75" t="s">
        <v>35</v>
      </c>
      <c r="P16" s="76" t="s">
        <v>7</v>
      </c>
      <c r="Q16" s="82">
        <v>0.56999999999999995</v>
      </c>
      <c r="R16" s="59">
        <f>$Q$16*12*R34</f>
        <v>3932.3159999999998</v>
      </c>
      <c r="S16" s="59">
        <f t="shared" ref="S16:AA16" si="26">$Q$16*12*S34</f>
        <v>4041.0719999999997</v>
      </c>
      <c r="T16" s="59">
        <f t="shared" si="26"/>
        <v>4586.22</v>
      </c>
      <c r="U16" s="59">
        <f t="shared" si="26"/>
        <v>4186.08</v>
      </c>
      <c r="V16" s="59">
        <f t="shared" si="26"/>
        <v>5134.1040000000003</v>
      </c>
      <c r="W16" s="59">
        <f t="shared" si="26"/>
        <v>4943.268</v>
      </c>
      <c r="X16" s="59">
        <f t="shared" si="26"/>
        <v>3817.404</v>
      </c>
      <c r="Y16" s="59">
        <f t="shared" si="26"/>
        <v>5283.9</v>
      </c>
      <c r="Z16" s="59">
        <f t="shared" si="26"/>
        <v>4203.8640000000005</v>
      </c>
      <c r="AA16" s="59">
        <f t="shared" si="26"/>
        <v>2310.5520000000001</v>
      </c>
      <c r="AB16" s="59">
        <f t="shared" ref="AB16:AH16" si="27">$Q$16*12*AB34</f>
        <v>3834.5039999999999</v>
      </c>
      <c r="AC16" s="59">
        <f t="shared" si="27"/>
        <v>3740.1119999999996</v>
      </c>
      <c r="AD16" s="59">
        <f t="shared" si="27"/>
        <v>2192.904</v>
      </c>
      <c r="AE16" s="59">
        <f t="shared" ref="AE16" si="28">$Q$16*12*AE34</f>
        <v>3516.444</v>
      </c>
      <c r="AF16" s="59">
        <f t="shared" si="27"/>
        <v>3645.0359999999996</v>
      </c>
      <c r="AG16" s="59">
        <f t="shared" si="27"/>
        <v>3583.4759999999997</v>
      </c>
      <c r="AH16" s="59">
        <f t="shared" si="27"/>
        <v>3510.9719999999998</v>
      </c>
      <c r="AI16" s="97" t="s">
        <v>35</v>
      </c>
      <c r="AJ16" s="99" t="s">
        <v>7</v>
      </c>
      <c r="AK16" s="96">
        <v>0.54</v>
      </c>
      <c r="AL16" s="59">
        <f>$AK$16*12*AL34</f>
        <v>3607.4160000000006</v>
      </c>
      <c r="AM16" s="59">
        <f>$AK$16*12*AM34</f>
        <v>2899.8</v>
      </c>
    </row>
    <row r="17" spans="1:39" s="1" customFormat="1" ht="38.25" customHeight="1">
      <c r="A17" s="34" t="s">
        <v>36</v>
      </c>
      <c r="B17" s="24" t="s">
        <v>37</v>
      </c>
      <c r="C17" s="24">
        <v>0.06</v>
      </c>
      <c r="D17" s="8">
        <f t="shared" ref="D17:N17" si="29">$C$17*12*D34</f>
        <v>351.71999999999997</v>
      </c>
      <c r="E17" s="8">
        <f t="shared" si="29"/>
        <v>313.416</v>
      </c>
      <c r="F17" s="8">
        <f t="shared" si="29"/>
        <v>217.29599999999999</v>
      </c>
      <c r="G17" s="8">
        <f t="shared" si="29"/>
        <v>409.464</v>
      </c>
      <c r="H17" s="8">
        <f t="shared" si="29"/>
        <v>392.61599999999993</v>
      </c>
      <c r="I17" s="8">
        <f t="shared" si="29"/>
        <v>433.22399999999999</v>
      </c>
      <c r="J17" s="8">
        <f t="shared" si="29"/>
        <v>350.42399999999998</v>
      </c>
      <c r="K17" s="8">
        <f t="shared" si="29"/>
        <v>410.47199999999998</v>
      </c>
      <c r="L17" s="8">
        <f t="shared" si="29"/>
        <v>330.19200000000001</v>
      </c>
      <c r="M17" s="8">
        <f t="shared" si="29"/>
        <v>356.83199999999999</v>
      </c>
      <c r="N17" s="62">
        <f t="shared" si="29"/>
        <v>377.78399999999999</v>
      </c>
      <c r="O17" s="75" t="s">
        <v>36</v>
      </c>
      <c r="P17" s="73" t="s">
        <v>37</v>
      </c>
      <c r="Q17" s="82">
        <v>0.1</v>
      </c>
      <c r="R17" s="59">
        <f>$Q$17*12*R34</f>
        <v>689.88000000000011</v>
      </c>
      <c r="S17" s="59">
        <f t="shared" ref="S17:AA17" si="30">$Q$17*12*S34</f>
        <v>708.96</v>
      </c>
      <c r="T17" s="59">
        <f t="shared" si="30"/>
        <v>804.60000000000014</v>
      </c>
      <c r="U17" s="59">
        <f t="shared" si="30"/>
        <v>734.40000000000009</v>
      </c>
      <c r="V17" s="59">
        <f t="shared" si="30"/>
        <v>900.72000000000014</v>
      </c>
      <c r="W17" s="59">
        <f t="shared" si="30"/>
        <v>867.24000000000024</v>
      </c>
      <c r="X17" s="59">
        <f t="shared" si="30"/>
        <v>669.72000000000014</v>
      </c>
      <c r="Y17" s="59">
        <f t="shared" si="30"/>
        <v>927.00000000000011</v>
      </c>
      <c r="Z17" s="59">
        <f t="shared" si="30"/>
        <v>737.5200000000001</v>
      </c>
      <c r="AA17" s="59">
        <f t="shared" si="30"/>
        <v>405.36000000000007</v>
      </c>
      <c r="AB17" s="59">
        <f t="shared" ref="AB17:AH17" si="31">$Q$17*12*AB34</f>
        <v>672.72000000000014</v>
      </c>
      <c r="AC17" s="59">
        <f t="shared" si="31"/>
        <v>656.16000000000008</v>
      </c>
      <c r="AD17" s="59">
        <f t="shared" si="31"/>
        <v>384.72000000000008</v>
      </c>
      <c r="AE17" s="59">
        <f t="shared" ref="AE17" si="32">$Q$17*12*AE34</f>
        <v>616.92000000000007</v>
      </c>
      <c r="AF17" s="59">
        <f t="shared" si="31"/>
        <v>639.48</v>
      </c>
      <c r="AG17" s="59">
        <f t="shared" si="31"/>
        <v>628.68000000000006</v>
      </c>
      <c r="AH17" s="59">
        <f t="shared" si="31"/>
        <v>615.96</v>
      </c>
      <c r="AI17" s="97" t="s">
        <v>36</v>
      </c>
      <c r="AJ17" s="96" t="s">
        <v>37</v>
      </c>
      <c r="AK17" s="96">
        <v>0.06</v>
      </c>
      <c r="AL17" s="59">
        <f>$AK$17*12*AL34</f>
        <v>400.82400000000001</v>
      </c>
      <c r="AM17" s="59">
        <f>$AK$17*12*AM34</f>
        <v>322.2</v>
      </c>
    </row>
    <row r="18" spans="1:39" s="1" customFormat="1" ht="41.25" customHeight="1">
      <c r="A18" s="33" t="s">
        <v>38</v>
      </c>
      <c r="B18" s="38" t="s">
        <v>39</v>
      </c>
      <c r="C18" s="24">
        <v>3.34</v>
      </c>
      <c r="D18" s="8">
        <f t="shared" ref="D18:N18" si="33">$C$18*12*D34</f>
        <v>19579.079999999998</v>
      </c>
      <c r="E18" s="8">
        <f t="shared" si="33"/>
        <v>17446.824000000001</v>
      </c>
      <c r="F18" s="8">
        <f t="shared" si="33"/>
        <v>12096.144</v>
      </c>
      <c r="G18" s="8">
        <f t="shared" si="33"/>
        <v>22793.495999999999</v>
      </c>
      <c r="H18" s="8">
        <f t="shared" si="33"/>
        <v>21855.623999999996</v>
      </c>
      <c r="I18" s="8">
        <f t="shared" si="33"/>
        <v>24116.136000000002</v>
      </c>
      <c r="J18" s="8">
        <f t="shared" si="33"/>
        <v>19506.935999999998</v>
      </c>
      <c r="K18" s="8">
        <f t="shared" si="33"/>
        <v>22849.608</v>
      </c>
      <c r="L18" s="8">
        <f t="shared" si="33"/>
        <v>18380.688000000002</v>
      </c>
      <c r="M18" s="8">
        <f t="shared" si="33"/>
        <v>19863.648000000001</v>
      </c>
      <c r="N18" s="62">
        <f t="shared" si="33"/>
        <v>21029.976000000002</v>
      </c>
      <c r="O18" s="74" t="s">
        <v>38</v>
      </c>
      <c r="P18" s="76" t="s">
        <v>39</v>
      </c>
      <c r="Q18" s="82">
        <v>3.34</v>
      </c>
      <c r="R18" s="59">
        <f>$Q$18*12*R34</f>
        <v>23041.991999999998</v>
      </c>
      <c r="S18" s="59">
        <f t="shared" ref="S18:AA18" si="34">$Q$18*12*S34</f>
        <v>23679.263999999996</v>
      </c>
      <c r="T18" s="59">
        <f t="shared" si="34"/>
        <v>26873.64</v>
      </c>
      <c r="U18" s="59">
        <f t="shared" si="34"/>
        <v>24528.959999999999</v>
      </c>
      <c r="V18" s="59">
        <f t="shared" si="34"/>
        <v>30084.047999999999</v>
      </c>
      <c r="W18" s="59">
        <f t="shared" si="34"/>
        <v>28965.815999999999</v>
      </c>
      <c r="X18" s="59">
        <f t="shared" si="34"/>
        <v>22368.648000000001</v>
      </c>
      <c r="Y18" s="59">
        <f t="shared" si="34"/>
        <v>30961.8</v>
      </c>
      <c r="Z18" s="59">
        <f t="shared" si="34"/>
        <v>24633.168000000001</v>
      </c>
      <c r="AA18" s="59">
        <f t="shared" si="34"/>
        <v>13539.023999999999</v>
      </c>
      <c r="AB18" s="59">
        <f t="shared" ref="AB18:AH18" si="35">$Q$18*12*AB34</f>
        <v>22468.847999999998</v>
      </c>
      <c r="AC18" s="59">
        <f t="shared" si="35"/>
        <v>21915.743999999999</v>
      </c>
      <c r="AD18" s="59">
        <f t="shared" si="35"/>
        <v>12849.648000000001</v>
      </c>
      <c r="AE18" s="59">
        <f t="shared" ref="AE18" si="36">$Q$18*12*AE34</f>
        <v>20605.128000000001</v>
      </c>
      <c r="AF18" s="59">
        <f t="shared" si="35"/>
        <v>21358.631999999998</v>
      </c>
      <c r="AG18" s="59">
        <f t="shared" si="35"/>
        <v>20997.911999999997</v>
      </c>
      <c r="AH18" s="59">
        <f t="shared" si="35"/>
        <v>20573.063999999998</v>
      </c>
      <c r="AI18" s="95" t="s">
        <v>38</v>
      </c>
      <c r="AJ18" s="100" t="s">
        <v>39</v>
      </c>
      <c r="AK18" s="96">
        <v>3.34</v>
      </c>
      <c r="AL18" s="59">
        <f>$AK$18*12*AL34</f>
        <v>22312.536</v>
      </c>
      <c r="AM18" s="59">
        <f>$AK$18*12*AM34</f>
        <v>17935.8</v>
      </c>
    </row>
    <row r="19" spans="1:39" s="20" customFormat="1" ht="12.75" customHeight="1">
      <c r="A19" s="33" t="s">
        <v>40</v>
      </c>
      <c r="B19" s="24" t="s">
        <v>2</v>
      </c>
      <c r="C19" s="24">
        <v>4.04</v>
      </c>
      <c r="D19" s="8">
        <f t="shared" ref="D19:N19" si="37">$C$19*12*D34</f>
        <v>23682.480000000003</v>
      </c>
      <c r="E19" s="8">
        <f t="shared" si="37"/>
        <v>21103.344000000001</v>
      </c>
      <c r="F19" s="8">
        <f t="shared" si="37"/>
        <v>14631.264000000001</v>
      </c>
      <c r="G19" s="8">
        <f t="shared" si="37"/>
        <v>27570.576000000005</v>
      </c>
      <c r="H19" s="8">
        <f t="shared" si="37"/>
        <v>26436.144</v>
      </c>
      <c r="I19" s="8">
        <f t="shared" si="37"/>
        <v>29170.416000000005</v>
      </c>
      <c r="J19" s="8">
        <f t="shared" si="37"/>
        <v>23595.216</v>
      </c>
      <c r="K19" s="8">
        <f t="shared" si="37"/>
        <v>27638.448000000004</v>
      </c>
      <c r="L19" s="8">
        <f t="shared" si="37"/>
        <v>22232.928000000004</v>
      </c>
      <c r="M19" s="8">
        <f t="shared" si="37"/>
        <v>24026.688000000002</v>
      </c>
      <c r="N19" s="62">
        <f t="shared" si="37"/>
        <v>25437.456000000006</v>
      </c>
      <c r="O19" s="74" t="s">
        <v>40</v>
      </c>
      <c r="P19" s="73" t="s">
        <v>2</v>
      </c>
      <c r="Q19" s="82">
        <v>4.04</v>
      </c>
      <c r="R19" s="59">
        <f>$Q$19*12*R34</f>
        <v>27871.152000000002</v>
      </c>
      <c r="S19" s="59">
        <f t="shared" ref="S19:AA19" si="38">$Q$19*12*S34</f>
        <v>28641.984</v>
      </c>
      <c r="T19" s="59">
        <f t="shared" si="38"/>
        <v>32505.840000000004</v>
      </c>
      <c r="U19" s="59">
        <f t="shared" si="38"/>
        <v>29669.760000000002</v>
      </c>
      <c r="V19" s="59">
        <f t="shared" si="38"/>
        <v>36389.088000000003</v>
      </c>
      <c r="W19" s="59">
        <f t="shared" si="38"/>
        <v>35036.496000000006</v>
      </c>
      <c r="X19" s="59">
        <f t="shared" si="38"/>
        <v>27056.688000000002</v>
      </c>
      <c r="Y19" s="59">
        <f t="shared" si="38"/>
        <v>37450.800000000003</v>
      </c>
      <c r="Z19" s="59">
        <f t="shared" si="38"/>
        <v>29795.808000000005</v>
      </c>
      <c r="AA19" s="59">
        <f t="shared" si="38"/>
        <v>16376.544000000002</v>
      </c>
      <c r="AB19" s="59">
        <f t="shared" ref="AB19:AH19" si="39">$Q$19*12*AB34</f>
        <v>27177.888000000003</v>
      </c>
      <c r="AC19" s="59">
        <f t="shared" si="39"/>
        <v>26508.864000000001</v>
      </c>
      <c r="AD19" s="59">
        <f t="shared" si="39"/>
        <v>15542.688000000002</v>
      </c>
      <c r="AE19" s="59">
        <f t="shared" ref="AE19" si="40">$Q$19*12*AE34</f>
        <v>24923.568000000003</v>
      </c>
      <c r="AF19" s="59">
        <f t="shared" si="39"/>
        <v>25834.992000000002</v>
      </c>
      <c r="AG19" s="59">
        <f t="shared" si="39"/>
        <v>25398.672000000002</v>
      </c>
      <c r="AH19" s="59">
        <f t="shared" si="39"/>
        <v>24884.784</v>
      </c>
      <c r="AI19" s="95" t="s">
        <v>40</v>
      </c>
      <c r="AJ19" s="96" t="s">
        <v>2</v>
      </c>
      <c r="AK19" s="96">
        <v>4.04</v>
      </c>
      <c r="AL19" s="59">
        <f>$AK$19*12*AL34</f>
        <v>26988.816000000006</v>
      </c>
      <c r="AM19" s="59">
        <f>$AK$19*12*AM34</f>
        <v>21694.800000000003</v>
      </c>
    </row>
    <row r="20" spans="1:39" s="20" customFormat="1" ht="12.75" customHeight="1">
      <c r="A20" s="35" t="s">
        <v>6</v>
      </c>
      <c r="B20" s="32"/>
      <c r="C20" s="26">
        <f>SUM(C21:C23)</f>
        <v>3.36</v>
      </c>
      <c r="D20" s="9">
        <f>SUM(D21:D23)</f>
        <v>19696.32</v>
      </c>
      <c r="E20" s="9">
        <f t="shared" ref="E20:N20" si="41">SUM(E21:E23)</f>
        <v>17551.296000000002</v>
      </c>
      <c r="F20" s="9">
        <f t="shared" si="41"/>
        <v>12168.576000000001</v>
      </c>
      <c r="G20" s="9">
        <f t="shared" si="41"/>
        <v>22929.984000000004</v>
      </c>
      <c r="H20" s="9">
        <f t="shared" si="41"/>
        <v>21986.495999999999</v>
      </c>
      <c r="I20" s="9">
        <f t="shared" si="41"/>
        <v>24260.544000000002</v>
      </c>
      <c r="J20" s="9">
        <f t="shared" si="41"/>
        <v>19623.743999999999</v>
      </c>
      <c r="K20" s="9">
        <f t="shared" si="41"/>
        <v>22986.432000000001</v>
      </c>
      <c r="L20" s="9">
        <f t="shared" si="41"/>
        <v>18490.752</v>
      </c>
      <c r="M20" s="9">
        <f t="shared" si="41"/>
        <v>19982.592000000001</v>
      </c>
      <c r="N20" s="64">
        <f t="shared" si="41"/>
        <v>21155.904000000002</v>
      </c>
      <c r="O20" s="55" t="s">
        <v>6</v>
      </c>
      <c r="P20" s="73"/>
      <c r="Q20" s="83">
        <f>SUM(Q21:Q23)</f>
        <v>2.3200000000000003</v>
      </c>
      <c r="R20" s="60">
        <f>R21+R22+R23</f>
        <v>16005.216</v>
      </c>
      <c r="S20" s="60">
        <f t="shared" ref="S20:AA20" si="42">S21+S22+S23</f>
        <v>16447.871999999999</v>
      </c>
      <c r="T20" s="60">
        <f t="shared" si="42"/>
        <v>18666.72</v>
      </c>
      <c r="U20" s="60">
        <f t="shared" si="42"/>
        <v>17038.080000000002</v>
      </c>
      <c r="V20" s="60">
        <f t="shared" si="42"/>
        <v>20896.703999999998</v>
      </c>
      <c r="W20" s="60">
        <f t="shared" si="42"/>
        <v>20119.968000000001</v>
      </c>
      <c r="X20" s="60">
        <f t="shared" si="42"/>
        <v>15537.504000000001</v>
      </c>
      <c r="Y20" s="60">
        <f t="shared" si="42"/>
        <v>21506.400000000001</v>
      </c>
      <c r="Z20" s="60">
        <f t="shared" si="42"/>
        <v>17110.464</v>
      </c>
      <c r="AA20" s="60">
        <f t="shared" si="42"/>
        <v>9404.351999999999</v>
      </c>
      <c r="AB20" s="60">
        <f t="shared" ref="AB20" si="43">AB21+AB22+AB23</f>
        <v>15607.104000000001</v>
      </c>
      <c r="AC20" s="60">
        <f t="shared" ref="AC20" si="44">AC21+AC22+AC23</f>
        <v>15222.911999999998</v>
      </c>
      <c r="AD20" s="60">
        <f t="shared" ref="AD20" si="45">AD21+AD22+AD23</f>
        <v>8925.5040000000008</v>
      </c>
      <c r="AE20" s="60">
        <f t="shared" ref="AE20:AF20" si="46">AE21+AE22+AE23</f>
        <v>14312.544000000002</v>
      </c>
      <c r="AF20" s="60">
        <f t="shared" si="46"/>
        <v>14835.936</v>
      </c>
      <c r="AG20" s="60">
        <f t="shared" ref="AG20" si="47">AG21+AG22+AG23</f>
        <v>14585.376</v>
      </c>
      <c r="AH20" s="60">
        <f t="shared" ref="AH20" si="48">AH21+AH22+AH23</f>
        <v>14290.271999999999</v>
      </c>
      <c r="AI20" s="98" t="s">
        <v>6</v>
      </c>
      <c r="AJ20" s="93"/>
      <c r="AK20" s="101">
        <f>SUM(AK21:AK23)</f>
        <v>2.66</v>
      </c>
      <c r="AL20" s="60">
        <f t="shared" ref="AL20:AM20" si="49">AL21+AL22+AL23</f>
        <v>17769.864000000001</v>
      </c>
      <c r="AM20" s="60">
        <f t="shared" si="49"/>
        <v>14284.199999999999</v>
      </c>
    </row>
    <row r="21" spans="1:39" s="1" customFormat="1" ht="27" customHeight="1">
      <c r="A21" s="34" t="s">
        <v>41</v>
      </c>
      <c r="B21" s="24" t="s">
        <v>2</v>
      </c>
      <c r="C21" s="24">
        <v>1.1100000000000001</v>
      </c>
      <c r="D21" s="8">
        <f t="shared" ref="D21:N21" si="50">$C$21*12*D34</f>
        <v>6506.82</v>
      </c>
      <c r="E21" s="8">
        <f t="shared" si="50"/>
        <v>5798.1959999999999</v>
      </c>
      <c r="F21" s="8">
        <f t="shared" si="50"/>
        <v>4019.9760000000001</v>
      </c>
      <c r="G21" s="8">
        <f t="shared" si="50"/>
        <v>7575.0840000000007</v>
      </c>
      <c r="H21" s="8">
        <f t="shared" si="50"/>
        <v>7263.3959999999997</v>
      </c>
      <c r="I21" s="8">
        <f t="shared" si="50"/>
        <v>8014.6440000000011</v>
      </c>
      <c r="J21" s="8">
        <f t="shared" si="50"/>
        <v>6482.8440000000001</v>
      </c>
      <c r="K21" s="8">
        <f t="shared" si="50"/>
        <v>7593.7320000000009</v>
      </c>
      <c r="L21" s="8">
        <f t="shared" si="50"/>
        <v>6108.5520000000006</v>
      </c>
      <c r="M21" s="8">
        <f t="shared" si="50"/>
        <v>6601.3920000000007</v>
      </c>
      <c r="N21" s="62">
        <f t="shared" si="50"/>
        <v>6989.0040000000008</v>
      </c>
      <c r="O21" s="75" t="s">
        <v>41</v>
      </c>
      <c r="P21" s="73" t="s">
        <v>2</v>
      </c>
      <c r="Q21" s="82">
        <v>1.1299999999999999</v>
      </c>
      <c r="R21" s="59">
        <f>$Q$21*12*R34</f>
        <v>7795.6439999999993</v>
      </c>
      <c r="S21" s="59">
        <f t="shared" ref="S21:AA21" si="51">$Q$21*12*S34</f>
        <v>8011.2479999999987</v>
      </c>
      <c r="T21" s="59">
        <f t="shared" si="51"/>
        <v>9091.98</v>
      </c>
      <c r="U21" s="59">
        <f t="shared" si="51"/>
        <v>8298.7199999999993</v>
      </c>
      <c r="V21" s="59">
        <f t="shared" si="51"/>
        <v>10178.135999999999</v>
      </c>
      <c r="W21" s="59">
        <f t="shared" si="51"/>
        <v>9799.8119999999999</v>
      </c>
      <c r="X21" s="59">
        <f t="shared" si="51"/>
        <v>7567.8359999999993</v>
      </c>
      <c r="Y21" s="59">
        <f t="shared" si="51"/>
        <v>10475.099999999999</v>
      </c>
      <c r="Z21" s="59">
        <f t="shared" si="51"/>
        <v>8333.9759999999987</v>
      </c>
      <c r="AA21" s="59">
        <f t="shared" si="51"/>
        <v>4580.5679999999993</v>
      </c>
      <c r="AB21" s="59">
        <f t="shared" ref="AB21:AH21" si="52">$Q$21*12*AB34</f>
        <v>7601.7359999999999</v>
      </c>
      <c r="AC21" s="59">
        <f t="shared" si="52"/>
        <v>7414.6079999999984</v>
      </c>
      <c r="AD21" s="59">
        <f t="shared" si="52"/>
        <v>4347.3360000000002</v>
      </c>
      <c r="AE21" s="59">
        <f t="shared" ref="AE21" si="53">$Q$21*12*AE34</f>
        <v>6971.1959999999999</v>
      </c>
      <c r="AF21" s="59">
        <f t="shared" si="52"/>
        <v>7226.1239999999989</v>
      </c>
      <c r="AG21" s="59">
        <f t="shared" si="52"/>
        <v>7104.0839999999989</v>
      </c>
      <c r="AH21" s="59">
        <f t="shared" si="52"/>
        <v>6960.347999999999</v>
      </c>
      <c r="AI21" s="97" t="s">
        <v>41</v>
      </c>
      <c r="AJ21" s="96" t="s">
        <v>2</v>
      </c>
      <c r="AK21" s="96">
        <v>1.1100000000000001</v>
      </c>
      <c r="AL21" s="59">
        <f>$AK$21*12*AL34</f>
        <v>7415.2440000000006</v>
      </c>
      <c r="AM21" s="59">
        <f>$AK$21*12*AM34</f>
        <v>5960.7</v>
      </c>
    </row>
    <row r="22" spans="1:39" s="1" customFormat="1" ht="36" customHeight="1">
      <c r="A22" s="34" t="s">
        <v>42</v>
      </c>
      <c r="B22" s="37" t="s">
        <v>5</v>
      </c>
      <c r="C22" s="24">
        <v>0.14000000000000001</v>
      </c>
      <c r="D22" s="8">
        <f t="shared" ref="D22:N22" si="54">$C$22*12*D34</f>
        <v>820.68000000000006</v>
      </c>
      <c r="E22" s="8">
        <f t="shared" si="54"/>
        <v>731.30400000000009</v>
      </c>
      <c r="F22" s="8">
        <f t="shared" si="54"/>
        <v>507.02400000000006</v>
      </c>
      <c r="G22" s="8">
        <f t="shared" si="54"/>
        <v>955.41600000000017</v>
      </c>
      <c r="H22" s="8">
        <f t="shared" si="54"/>
        <v>916.10400000000004</v>
      </c>
      <c r="I22" s="8">
        <f t="shared" si="54"/>
        <v>1010.8560000000002</v>
      </c>
      <c r="J22" s="8">
        <f t="shared" si="54"/>
        <v>817.65600000000006</v>
      </c>
      <c r="K22" s="8">
        <f t="shared" si="54"/>
        <v>957.76800000000014</v>
      </c>
      <c r="L22" s="8">
        <f t="shared" si="54"/>
        <v>770.44800000000009</v>
      </c>
      <c r="M22" s="8">
        <f t="shared" si="54"/>
        <v>832.60800000000006</v>
      </c>
      <c r="N22" s="62">
        <f t="shared" si="54"/>
        <v>881.49600000000021</v>
      </c>
      <c r="O22" s="75" t="s">
        <v>42</v>
      </c>
      <c r="P22" s="76" t="s">
        <v>5</v>
      </c>
      <c r="Q22" s="82">
        <v>0.14000000000000001</v>
      </c>
      <c r="R22" s="59">
        <f>$Q$22*12*R34</f>
        <v>965.83200000000011</v>
      </c>
      <c r="S22" s="59">
        <f t="shared" ref="S22:AA22" si="55">$Q$22*12*S34</f>
        <v>992.54399999999998</v>
      </c>
      <c r="T22" s="59">
        <f t="shared" si="55"/>
        <v>1126.44</v>
      </c>
      <c r="U22" s="59">
        <f t="shared" si="55"/>
        <v>1028.1600000000001</v>
      </c>
      <c r="V22" s="59">
        <f t="shared" si="55"/>
        <v>1261.0080000000003</v>
      </c>
      <c r="W22" s="59">
        <f t="shared" si="55"/>
        <v>1214.1360000000002</v>
      </c>
      <c r="X22" s="59">
        <f t="shared" si="55"/>
        <v>937.60800000000017</v>
      </c>
      <c r="Y22" s="59">
        <f t="shared" si="55"/>
        <v>1297.8000000000002</v>
      </c>
      <c r="Z22" s="59">
        <f t="shared" si="55"/>
        <v>1032.5280000000002</v>
      </c>
      <c r="AA22" s="59">
        <f t="shared" si="55"/>
        <v>567.50400000000002</v>
      </c>
      <c r="AB22" s="59">
        <f t="shared" ref="AB22:AH22" si="56">$Q$22*12*AB34</f>
        <v>941.80800000000011</v>
      </c>
      <c r="AC22" s="59">
        <f t="shared" si="56"/>
        <v>918.62400000000002</v>
      </c>
      <c r="AD22" s="59">
        <f t="shared" si="56"/>
        <v>538.60800000000006</v>
      </c>
      <c r="AE22" s="59">
        <f t="shared" ref="AE22" si="57">$Q$22*12*AE34</f>
        <v>863.6880000000001</v>
      </c>
      <c r="AF22" s="59">
        <f t="shared" si="56"/>
        <v>895.27200000000005</v>
      </c>
      <c r="AG22" s="59">
        <f t="shared" si="56"/>
        <v>880.15200000000004</v>
      </c>
      <c r="AH22" s="59">
        <f t="shared" si="56"/>
        <v>862.34400000000005</v>
      </c>
      <c r="AI22" s="97" t="s">
        <v>42</v>
      </c>
      <c r="AJ22" s="99" t="s">
        <v>5</v>
      </c>
      <c r="AK22" s="96">
        <v>0.14000000000000001</v>
      </c>
      <c r="AL22" s="59">
        <f>$AK$22*12*AL34</f>
        <v>935.2560000000002</v>
      </c>
      <c r="AM22" s="59">
        <f>$AK$22*12*AM34</f>
        <v>751.80000000000007</v>
      </c>
    </row>
    <row r="23" spans="1:39" s="1" customFormat="1" ht="51" customHeight="1">
      <c r="A23" s="34" t="s">
        <v>43</v>
      </c>
      <c r="B23" s="24" t="s">
        <v>4</v>
      </c>
      <c r="C23" s="24">
        <v>2.11</v>
      </c>
      <c r="D23" s="8">
        <f t="shared" ref="D23:N23" si="58">$C$23*12*D34</f>
        <v>12368.82</v>
      </c>
      <c r="E23" s="8">
        <f t="shared" si="58"/>
        <v>11021.796</v>
      </c>
      <c r="F23" s="8">
        <f t="shared" si="58"/>
        <v>7641.576</v>
      </c>
      <c r="G23" s="8">
        <f t="shared" si="58"/>
        <v>14399.484000000002</v>
      </c>
      <c r="H23" s="8">
        <f t="shared" si="58"/>
        <v>13806.995999999999</v>
      </c>
      <c r="I23" s="8">
        <f t="shared" si="58"/>
        <v>15235.044000000002</v>
      </c>
      <c r="J23" s="8">
        <f t="shared" si="58"/>
        <v>12323.244000000001</v>
      </c>
      <c r="K23" s="8">
        <f t="shared" si="58"/>
        <v>14434.932000000001</v>
      </c>
      <c r="L23" s="8">
        <f t="shared" si="58"/>
        <v>11611.752</v>
      </c>
      <c r="M23" s="8">
        <f t="shared" si="58"/>
        <v>12548.592000000001</v>
      </c>
      <c r="N23" s="62">
        <f t="shared" si="58"/>
        <v>13285.404</v>
      </c>
      <c r="O23" s="75" t="s">
        <v>69</v>
      </c>
      <c r="P23" s="73" t="s">
        <v>4</v>
      </c>
      <c r="Q23" s="82">
        <v>1.05</v>
      </c>
      <c r="R23" s="59">
        <f>$Q$23*12*R34</f>
        <v>7243.7400000000007</v>
      </c>
      <c r="S23" s="59">
        <f t="shared" ref="S23:AA23" si="59">$Q$23*12*S34</f>
        <v>7444.08</v>
      </c>
      <c r="T23" s="59">
        <f t="shared" si="59"/>
        <v>8448.3000000000011</v>
      </c>
      <c r="U23" s="59">
        <f t="shared" si="59"/>
        <v>7711.2000000000007</v>
      </c>
      <c r="V23" s="59">
        <f t="shared" si="59"/>
        <v>9457.5600000000013</v>
      </c>
      <c r="W23" s="59">
        <f t="shared" si="59"/>
        <v>9106.0200000000023</v>
      </c>
      <c r="X23" s="59">
        <f t="shared" si="59"/>
        <v>7032.0600000000013</v>
      </c>
      <c r="Y23" s="59">
        <f t="shared" si="59"/>
        <v>9733.5000000000018</v>
      </c>
      <c r="Z23" s="59">
        <f t="shared" si="59"/>
        <v>7743.9600000000009</v>
      </c>
      <c r="AA23" s="59">
        <f t="shared" si="59"/>
        <v>4256.2800000000007</v>
      </c>
      <c r="AB23" s="59">
        <f t="shared" ref="AB23:AH23" si="60">$Q$23*12*AB34</f>
        <v>7063.5600000000013</v>
      </c>
      <c r="AC23" s="59">
        <f t="shared" si="60"/>
        <v>6889.68</v>
      </c>
      <c r="AD23" s="59">
        <f t="shared" si="60"/>
        <v>4039.5600000000009</v>
      </c>
      <c r="AE23" s="59">
        <f t="shared" ref="AE23" si="61">$Q$23*12*AE34</f>
        <v>6477.6600000000008</v>
      </c>
      <c r="AF23" s="59">
        <f t="shared" si="60"/>
        <v>6714.5400000000009</v>
      </c>
      <c r="AG23" s="59">
        <f t="shared" si="60"/>
        <v>6601.14</v>
      </c>
      <c r="AH23" s="59">
        <f t="shared" si="60"/>
        <v>6467.58</v>
      </c>
      <c r="AI23" s="97" t="s">
        <v>43</v>
      </c>
      <c r="AJ23" s="96" t="s">
        <v>4</v>
      </c>
      <c r="AK23" s="96">
        <v>1.41</v>
      </c>
      <c r="AL23" s="59">
        <f>$AK$23*12*AL34</f>
        <v>9419.3639999999996</v>
      </c>
      <c r="AM23" s="59">
        <f>$AK$23*12*AM34</f>
        <v>7571.6999999999989</v>
      </c>
    </row>
    <row r="24" spans="1:39" s="1" customFormat="1" ht="30" customHeight="1">
      <c r="A24" s="31" t="s">
        <v>3</v>
      </c>
      <c r="B24" s="32"/>
      <c r="C24" s="26">
        <f>SUM(C25:C29)</f>
        <v>6.46</v>
      </c>
      <c r="D24" s="51">
        <f>SUM(D25:D29)</f>
        <v>37868.51999999999</v>
      </c>
      <c r="E24" s="51">
        <f t="shared" ref="E24:N24" si="62">SUM(E25:E29)</f>
        <v>33744.456000000006</v>
      </c>
      <c r="F24" s="51">
        <f t="shared" si="62"/>
        <v>23395.536</v>
      </c>
      <c r="G24" s="51">
        <f t="shared" si="62"/>
        <v>44085.623999999996</v>
      </c>
      <c r="H24" s="51">
        <f t="shared" si="62"/>
        <v>42271.655999999995</v>
      </c>
      <c r="I24" s="51">
        <f t="shared" si="62"/>
        <v>46643.784000000007</v>
      </c>
      <c r="J24" s="51">
        <f t="shared" si="62"/>
        <v>37728.983999999997</v>
      </c>
      <c r="K24" s="51">
        <f t="shared" si="62"/>
        <v>44194.152000000002</v>
      </c>
      <c r="L24" s="51">
        <f t="shared" si="62"/>
        <v>35550.671999999999</v>
      </c>
      <c r="M24" s="51">
        <f t="shared" si="62"/>
        <v>38418.912000000004</v>
      </c>
      <c r="N24" s="65">
        <f t="shared" si="62"/>
        <v>40674.744000000006</v>
      </c>
      <c r="O24" s="72" t="s">
        <v>3</v>
      </c>
      <c r="P24" s="73"/>
      <c r="Q24" s="83">
        <f>SUM(Q25:Q29)</f>
        <v>7.59</v>
      </c>
      <c r="R24" s="60">
        <f>R25+R26+R27+R28+R29</f>
        <v>52361.892000000007</v>
      </c>
      <c r="S24" s="60">
        <f t="shared" ref="S24:AA24" si="63">S25+S26+S27+S28+S29</f>
        <v>53810.064000000006</v>
      </c>
      <c r="T24" s="60">
        <f t="shared" si="63"/>
        <v>61069.14</v>
      </c>
      <c r="U24" s="60">
        <f t="shared" si="63"/>
        <v>55740.960000000006</v>
      </c>
      <c r="V24" s="60">
        <f t="shared" si="63"/>
        <v>68364.648000000016</v>
      </c>
      <c r="W24" s="60">
        <f t="shared" si="63"/>
        <v>65823.516000000018</v>
      </c>
      <c r="X24" s="60">
        <f t="shared" si="63"/>
        <v>50831.748000000007</v>
      </c>
      <c r="Y24" s="60">
        <f t="shared" si="63"/>
        <v>70359.3</v>
      </c>
      <c r="Z24" s="60">
        <f t="shared" si="63"/>
        <v>55977.768000000011</v>
      </c>
      <c r="AA24" s="60">
        <f t="shared" si="63"/>
        <v>30766.824000000004</v>
      </c>
      <c r="AB24" s="60">
        <f t="shared" ref="AB24" si="64">AB25+AB26+AB27+AB28+AB29</f>
        <v>51059.448000000011</v>
      </c>
      <c r="AC24" s="60">
        <f t="shared" ref="AC24" si="65">AC25+AC26+AC27+AC28+AC29</f>
        <v>49802.544000000002</v>
      </c>
      <c r="AD24" s="60">
        <f t="shared" ref="AD24" si="66">AD25+AD26+AD27+AD28+AD29</f>
        <v>29200.248000000003</v>
      </c>
      <c r="AE24" s="60">
        <f t="shared" ref="AE24:AF24" si="67">AE25+AE26+AE27+AE28+AE29</f>
        <v>46824.228000000003</v>
      </c>
      <c r="AF24" s="60">
        <f t="shared" si="67"/>
        <v>48536.532000000007</v>
      </c>
      <c r="AG24" s="60">
        <f t="shared" ref="AG24" si="68">AG25+AG26+AG27+AG28+AG29</f>
        <v>47716.812000000005</v>
      </c>
      <c r="AH24" s="60">
        <f t="shared" ref="AH24" si="69">AH25+AH26+AH27+AH28+AH29</f>
        <v>46751.364000000001</v>
      </c>
      <c r="AI24" s="92" t="s">
        <v>3</v>
      </c>
      <c r="AJ24" s="93"/>
      <c r="AK24" s="101">
        <f>SUM(AK25:AK29)</f>
        <v>4</v>
      </c>
      <c r="AL24" s="60">
        <f t="shared" ref="AL24:AM24" si="70">AL25+AL26+AL27+AL28+AL29</f>
        <v>26721.600000000002</v>
      </c>
      <c r="AM24" s="60">
        <f t="shared" si="70"/>
        <v>21479.999999999996</v>
      </c>
    </row>
    <row r="25" spans="1:39" s="1" customFormat="1" ht="24.75" customHeight="1">
      <c r="A25" s="34" t="s">
        <v>44</v>
      </c>
      <c r="B25" s="37" t="s">
        <v>45</v>
      </c>
      <c r="C25" s="24">
        <v>1.81</v>
      </c>
      <c r="D25" s="21">
        <f t="shared" ref="D25:N25" si="71">$C$25*12*D34</f>
        <v>10610.22</v>
      </c>
      <c r="E25" s="21">
        <f t="shared" si="71"/>
        <v>9454.7160000000003</v>
      </c>
      <c r="F25" s="21">
        <f t="shared" si="71"/>
        <v>6555.0959999999995</v>
      </c>
      <c r="G25" s="21">
        <f t="shared" si="71"/>
        <v>12352.164000000001</v>
      </c>
      <c r="H25" s="21">
        <f t="shared" si="71"/>
        <v>11843.915999999999</v>
      </c>
      <c r="I25" s="21">
        <f t="shared" si="71"/>
        <v>13068.924000000001</v>
      </c>
      <c r="J25" s="21">
        <f t="shared" si="71"/>
        <v>10571.124</v>
      </c>
      <c r="K25" s="21">
        <f t="shared" si="71"/>
        <v>12382.572</v>
      </c>
      <c r="L25" s="21">
        <f t="shared" si="71"/>
        <v>9960.7919999999995</v>
      </c>
      <c r="M25" s="21">
        <f t="shared" si="71"/>
        <v>10764.432000000001</v>
      </c>
      <c r="N25" s="66">
        <f t="shared" si="71"/>
        <v>11396.484</v>
      </c>
      <c r="O25" s="75" t="s">
        <v>70</v>
      </c>
      <c r="P25" s="76" t="s">
        <v>45</v>
      </c>
      <c r="Q25" s="82">
        <v>2.95</v>
      </c>
      <c r="R25" s="59">
        <f>$Q$25*12*R34</f>
        <v>20351.460000000003</v>
      </c>
      <c r="S25" s="59">
        <f t="shared" ref="S25:AA25" si="72">$Q$25*12*S34</f>
        <v>20914.320000000003</v>
      </c>
      <c r="T25" s="59">
        <f t="shared" si="72"/>
        <v>23735.700000000004</v>
      </c>
      <c r="U25" s="59">
        <f t="shared" si="72"/>
        <v>21664.800000000003</v>
      </c>
      <c r="V25" s="59">
        <f t="shared" si="72"/>
        <v>26571.240000000005</v>
      </c>
      <c r="W25" s="59">
        <f t="shared" si="72"/>
        <v>25583.580000000005</v>
      </c>
      <c r="X25" s="59">
        <f t="shared" si="72"/>
        <v>19756.740000000005</v>
      </c>
      <c r="Y25" s="59">
        <f t="shared" si="72"/>
        <v>27346.500000000004</v>
      </c>
      <c r="Z25" s="59">
        <f t="shared" si="72"/>
        <v>21756.840000000004</v>
      </c>
      <c r="AA25" s="59">
        <f t="shared" si="72"/>
        <v>11958.120000000003</v>
      </c>
      <c r="AB25" s="59">
        <f t="shared" ref="AB25:AH25" si="73">$Q$25*12*AB34</f>
        <v>19845.240000000005</v>
      </c>
      <c r="AC25" s="59">
        <f t="shared" si="73"/>
        <v>19356.72</v>
      </c>
      <c r="AD25" s="59">
        <f t="shared" si="73"/>
        <v>11349.240000000003</v>
      </c>
      <c r="AE25" s="59">
        <f t="shared" ref="AE25" si="74">$Q$25*12*AE34</f>
        <v>18199.140000000003</v>
      </c>
      <c r="AF25" s="59">
        <f t="shared" si="73"/>
        <v>18864.660000000003</v>
      </c>
      <c r="AG25" s="59">
        <f t="shared" si="73"/>
        <v>18546.060000000001</v>
      </c>
      <c r="AH25" s="59">
        <f t="shared" si="73"/>
        <v>18170.82</v>
      </c>
      <c r="AI25" s="97" t="s">
        <v>44</v>
      </c>
      <c r="AJ25" s="99" t="s">
        <v>45</v>
      </c>
      <c r="AK25" s="96">
        <v>1.1499999999999999</v>
      </c>
      <c r="AL25" s="59">
        <f>$AK$25*12*AL34</f>
        <v>7682.46</v>
      </c>
      <c r="AM25" s="59">
        <f>$AK$25*12*AM34</f>
        <v>6175.4999999999991</v>
      </c>
    </row>
    <row r="26" spans="1:39" s="22" customFormat="1" ht="54" customHeight="1">
      <c r="A26" s="33" t="s">
        <v>46</v>
      </c>
      <c r="B26" s="37" t="s">
        <v>47</v>
      </c>
      <c r="C26" s="24">
        <v>1.48</v>
      </c>
      <c r="D26" s="21">
        <f t="shared" ref="D26:N26" si="75">$C$26*12*D34</f>
        <v>8675.7599999999984</v>
      </c>
      <c r="E26" s="21">
        <f t="shared" si="75"/>
        <v>7730.927999999999</v>
      </c>
      <c r="F26" s="21">
        <f t="shared" si="75"/>
        <v>5359.9679999999998</v>
      </c>
      <c r="G26" s="21">
        <f t="shared" si="75"/>
        <v>10100.111999999999</v>
      </c>
      <c r="H26" s="21">
        <f t="shared" si="75"/>
        <v>9684.5279999999984</v>
      </c>
      <c r="I26" s="21">
        <f t="shared" si="75"/>
        <v>10686.191999999999</v>
      </c>
      <c r="J26" s="21">
        <f t="shared" si="75"/>
        <v>8643.7919999999995</v>
      </c>
      <c r="K26" s="21">
        <f t="shared" si="75"/>
        <v>10124.975999999999</v>
      </c>
      <c r="L26" s="21">
        <f t="shared" si="75"/>
        <v>8144.7359999999999</v>
      </c>
      <c r="M26" s="21">
        <f t="shared" si="75"/>
        <v>8801.8559999999998</v>
      </c>
      <c r="N26" s="66">
        <f t="shared" si="75"/>
        <v>9318.6720000000005</v>
      </c>
      <c r="O26" s="74" t="s">
        <v>46</v>
      </c>
      <c r="P26" s="76" t="s">
        <v>47</v>
      </c>
      <c r="Q26" s="82">
        <v>1.37</v>
      </c>
      <c r="R26" s="59">
        <f>$Q$26*12*R34</f>
        <v>9451.3559999999998</v>
      </c>
      <c r="S26" s="59">
        <f t="shared" ref="S26:AA26" si="76">$Q$26*12*S34</f>
        <v>9712.7520000000004</v>
      </c>
      <c r="T26" s="59">
        <f t="shared" si="76"/>
        <v>11023.02</v>
      </c>
      <c r="U26" s="59">
        <f t="shared" si="76"/>
        <v>10061.280000000001</v>
      </c>
      <c r="V26" s="59">
        <f t="shared" si="76"/>
        <v>12339.864000000001</v>
      </c>
      <c r="W26" s="59">
        <f t="shared" si="76"/>
        <v>11881.188000000002</v>
      </c>
      <c r="X26" s="59">
        <f t="shared" si="76"/>
        <v>9175.1640000000007</v>
      </c>
      <c r="Y26" s="59">
        <f t="shared" si="76"/>
        <v>12699.900000000001</v>
      </c>
      <c r="Z26" s="59">
        <f t="shared" si="76"/>
        <v>10104.024000000001</v>
      </c>
      <c r="AA26" s="59">
        <f t="shared" si="76"/>
        <v>5553.4320000000007</v>
      </c>
      <c r="AB26" s="59">
        <f t="shared" ref="AB26:AH26" si="77">$Q$26*12*AB34</f>
        <v>9216.264000000001</v>
      </c>
      <c r="AC26" s="59">
        <f t="shared" si="77"/>
        <v>8989.3919999999998</v>
      </c>
      <c r="AD26" s="59">
        <f t="shared" si="77"/>
        <v>5270.6640000000007</v>
      </c>
      <c r="AE26" s="59">
        <f t="shared" ref="AE26" si="78">$Q$26*12*AE34</f>
        <v>8451.8040000000019</v>
      </c>
      <c r="AF26" s="59">
        <f t="shared" si="77"/>
        <v>8760.8760000000002</v>
      </c>
      <c r="AG26" s="59">
        <f t="shared" si="77"/>
        <v>8612.9160000000011</v>
      </c>
      <c r="AH26" s="59">
        <f t="shared" si="77"/>
        <v>8438.652</v>
      </c>
      <c r="AI26" s="95" t="s">
        <v>46</v>
      </c>
      <c r="AJ26" s="99" t="s">
        <v>47</v>
      </c>
      <c r="AK26" s="96">
        <v>1.48</v>
      </c>
      <c r="AL26" s="59">
        <f>$AK$26*12*AL34</f>
        <v>9886.9920000000002</v>
      </c>
      <c r="AM26" s="59">
        <f>$AK$26*12*AM34</f>
        <v>7947.5999999999995</v>
      </c>
    </row>
    <row r="27" spans="1:39" s="1" customFormat="1" ht="31.5" customHeight="1">
      <c r="A27" s="33" t="s">
        <v>48</v>
      </c>
      <c r="B27" s="38" t="s">
        <v>19</v>
      </c>
      <c r="C27" s="24">
        <v>1.8</v>
      </c>
      <c r="D27" s="21">
        <f t="shared" ref="D27:N27" si="79">$C$27*12*D34</f>
        <v>10551.6</v>
      </c>
      <c r="E27" s="21">
        <f t="shared" si="79"/>
        <v>9402.4800000000014</v>
      </c>
      <c r="F27" s="21">
        <f t="shared" si="79"/>
        <v>6518.880000000001</v>
      </c>
      <c r="G27" s="21">
        <f t="shared" si="79"/>
        <v>12283.920000000002</v>
      </c>
      <c r="H27" s="21">
        <f t="shared" si="79"/>
        <v>11778.48</v>
      </c>
      <c r="I27" s="21">
        <f t="shared" si="79"/>
        <v>12996.720000000001</v>
      </c>
      <c r="J27" s="21">
        <f t="shared" si="79"/>
        <v>10512.720000000001</v>
      </c>
      <c r="K27" s="21">
        <f t="shared" si="79"/>
        <v>12314.160000000002</v>
      </c>
      <c r="L27" s="21">
        <f t="shared" si="79"/>
        <v>9905.760000000002</v>
      </c>
      <c r="M27" s="21">
        <f t="shared" si="79"/>
        <v>10704.960000000001</v>
      </c>
      <c r="N27" s="66">
        <f t="shared" si="79"/>
        <v>11333.520000000002</v>
      </c>
      <c r="O27" s="74" t="s">
        <v>48</v>
      </c>
      <c r="P27" s="76" t="s">
        <v>19</v>
      </c>
      <c r="Q27" s="82">
        <v>2.02</v>
      </c>
      <c r="R27" s="59">
        <f>$Q$27*12*R34</f>
        <v>13935.576000000001</v>
      </c>
      <c r="S27" s="59">
        <f t="shared" ref="S27:AA27" si="80">$Q$27*12*S34</f>
        <v>14320.992</v>
      </c>
      <c r="T27" s="59">
        <f t="shared" si="80"/>
        <v>16252.920000000002</v>
      </c>
      <c r="U27" s="59">
        <f t="shared" si="80"/>
        <v>14834.880000000001</v>
      </c>
      <c r="V27" s="59">
        <f t="shared" si="80"/>
        <v>18194.544000000002</v>
      </c>
      <c r="W27" s="59">
        <f t="shared" si="80"/>
        <v>17518.248000000003</v>
      </c>
      <c r="X27" s="59">
        <f t="shared" si="80"/>
        <v>13528.344000000001</v>
      </c>
      <c r="Y27" s="59">
        <f t="shared" si="80"/>
        <v>18725.400000000001</v>
      </c>
      <c r="Z27" s="59">
        <f t="shared" si="80"/>
        <v>14897.904000000002</v>
      </c>
      <c r="AA27" s="59">
        <f t="shared" si="80"/>
        <v>8188.2720000000008</v>
      </c>
      <c r="AB27" s="59">
        <f t="shared" ref="AB27:AH27" si="81">$Q$27*12*AB34</f>
        <v>13588.944000000001</v>
      </c>
      <c r="AC27" s="59">
        <f t="shared" si="81"/>
        <v>13254.432000000001</v>
      </c>
      <c r="AD27" s="59">
        <f t="shared" si="81"/>
        <v>7771.344000000001</v>
      </c>
      <c r="AE27" s="59">
        <f t="shared" ref="AE27" si="82">$Q$27*12*AE34</f>
        <v>12461.784000000001</v>
      </c>
      <c r="AF27" s="59">
        <f t="shared" si="81"/>
        <v>12917.496000000001</v>
      </c>
      <c r="AG27" s="59">
        <f t="shared" si="81"/>
        <v>12699.336000000001</v>
      </c>
      <c r="AH27" s="59">
        <f t="shared" si="81"/>
        <v>12442.392</v>
      </c>
      <c r="AI27" s="95" t="s">
        <v>48</v>
      </c>
      <c r="AJ27" s="100" t="s">
        <v>19</v>
      </c>
      <c r="AK27" s="96">
        <v>0</v>
      </c>
      <c r="AL27" s="59">
        <f>$AK$27*12*AL34</f>
        <v>0</v>
      </c>
      <c r="AM27" s="59">
        <f>$AK$27*12*AM34</f>
        <v>0</v>
      </c>
    </row>
    <row r="28" spans="1:39" s="1" customFormat="1" ht="40.5" customHeight="1">
      <c r="A28" s="33" t="s">
        <v>49</v>
      </c>
      <c r="B28" s="24" t="s">
        <v>2</v>
      </c>
      <c r="C28" s="24">
        <v>0.99</v>
      </c>
      <c r="D28" s="21">
        <f t="shared" ref="D28:N28" si="83">$C$28*12*D34</f>
        <v>5803.3799999999992</v>
      </c>
      <c r="E28" s="21">
        <f t="shared" si="83"/>
        <v>5171.3639999999996</v>
      </c>
      <c r="F28" s="21">
        <f t="shared" si="83"/>
        <v>3585.384</v>
      </c>
      <c r="G28" s="21">
        <f t="shared" si="83"/>
        <v>6756.1559999999999</v>
      </c>
      <c r="H28" s="21">
        <f t="shared" si="83"/>
        <v>6478.1639999999989</v>
      </c>
      <c r="I28" s="21">
        <f t="shared" si="83"/>
        <v>7148.1959999999999</v>
      </c>
      <c r="J28" s="21">
        <f t="shared" si="83"/>
        <v>5781.9959999999992</v>
      </c>
      <c r="K28" s="21">
        <f t="shared" si="83"/>
        <v>6772.7879999999996</v>
      </c>
      <c r="L28" s="21">
        <f t="shared" si="83"/>
        <v>5448.1679999999997</v>
      </c>
      <c r="M28" s="21">
        <f t="shared" si="83"/>
        <v>5887.7280000000001</v>
      </c>
      <c r="N28" s="66">
        <f t="shared" si="83"/>
        <v>6233.4359999999997</v>
      </c>
      <c r="O28" s="74" t="s">
        <v>49</v>
      </c>
      <c r="P28" s="73" t="s">
        <v>2</v>
      </c>
      <c r="Q28" s="82">
        <v>0.84</v>
      </c>
      <c r="R28" s="59">
        <f>$Q$28*12*R34</f>
        <v>5794.9920000000002</v>
      </c>
      <c r="S28" s="59">
        <f t="shared" ref="S28:AA28" si="84">$Q$28*12*S34</f>
        <v>5955.2639999999992</v>
      </c>
      <c r="T28" s="59">
        <f t="shared" si="84"/>
        <v>6758.64</v>
      </c>
      <c r="U28" s="59">
        <f t="shared" si="84"/>
        <v>6168.96</v>
      </c>
      <c r="V28" s="59">
        <f t="shared" si="84"/>
        <v>7566.0480000000007</v>
      </c>
      <c r="W28" s="59">
        <f t="shared" si="84"/>
        <v>7284.8160000000007</v>
      </c>
      <c r="X28" s="59">
        <f t="shared" si="84"/>
        <v>5625.6480000000001</v>
      </c>
      <c r="Y28" s="59">
        <f t="shared" si="84"/>
        <v>7786.8</v>
      </c>
      <c r="Z28" s="59">
        <f t="shared" si="84"/>
        <v>6195.1680000000006</v>
      </c>
      <c r="AA28" s="59">
        <f t="shared" si="84"/>
        <v>3405.0240000000003</v>
      </c>
      <c r="AB28" s="59">
        <f t="shared" ref="AB28:AH28" si="85">$Q$28*12*AB34</f>
        <v>5650.848</v>
      </c>
      <c r="AC28" s="59">
        <f t="shared" si="85"/>
        <v>5511.7439999999997</v>
      </c>
      <c r="AD28" s="59">
        <f t="shared" si="85"/>
        <v>3231.6480000000001</v>
      </c>
      <c r="AE28" s="59">
        <f t="shared" ref="AE28" si="86">$Q$28*12*AE34</f>
        <v>5182.1280000000006</v>
      </c>
      <c r="AF28" s="59">
        <f t="shared" si="85"/>
        <v>5371.6319999999996</v>
      </c>
      <c r="AG28" s="59">
        <f t="shared" si="85"/>
        <v>5280.9120000000003</v>
      </c>
      <c r="AH28" s="59">
        <f t="shared" si="85"/>
        <v>5174.0639999999994</v>
      </c>
      <c r="AI28" s="95" t="s">
        <v>49</v>
      </c>
      <c r="AJ28" s="96" t="s">
        <v>2</v>
      </c>
      <c r="AK28" s="96">
        <v>0.99</v>
      </c>
      <c r="AL28" s="59">
        <f>$AK$28*12*AL34</f>
        <v>6613.5959999999995</v>
      </c>
      <c r="AM28" s="59">
        <f>$AK$28*12*AM34</f>
        <v>5316.2999999999993</v>
      </c>
    </row>
    <row r="29" spans="1:39" s="1" customFormat="1" ht="33" customHeight="1">
      <c r="A29" s="33" t="s">
        <v>50</v>
      </c>
      <c r="B29" s="24" t="s">
        <v>4</v>
      </c>
      <c r="C29" s="24">
        <v>0.38</v>
      </c>
      <c r="D29" s="21">
        <f t="shared" ref="D29:N29" si="87">$C$29*12*D34</f>
        <v>2227.5600000000004</v>
      </c>
      <c r="E29" s="21">
        <f t="shared" si="87"/>
        <v>1984.9680000000003</v>
      </c>
      <c r="F29" s="21">
        <f t="shared" si="87"/>
        <v>1376.2080000000003</v>
      </c>
      <c r="G29" s="21">
        <f t="shared" si="87"/>
        <v>2593.2720000000004</v>
      </c>
      <c r="H29" s="21">
        <f t="shared" si="87"/>
        <v>2486.5680000000002</v>
      </c>
      <c r="I29" s="21">
        <f t="shared" si="87"/>
        <v>2743.7520000000004</v>
      </c>
      <c r="J29" s="21">
        <f t="shared" si="87"/>
        <v>2219.3520000000003</v>
      </c>
      <c r="K29" s="21">
        <f t="shared" si="87"/>
        <v>2599.6560000000004</v>
      </c>
      <c r="L29" s="21">
        <f t="shared" si="87"/>
        <v>2091.2160000000003</v>
      </c>
      <c r="M29" s="21">
        <f t="shared" si="87"/>
        <v>2259.9360000000001</v>
      </c>
      <c r="N29" s="66">
        <f t="shared" si="87"/>
        <v>2392.6320000000005</v>
      </c>
      <c r="O29" s="74" t="s">
        <v>50</v>
      </c>
      <c r="P29" s="73" t="s">
        <v>4</v>
      </c>
      <c r="Q29" s="82">
        <v>0.41</v>
      </c>
      <c r="R29" s="59">
        <f>$Q$29*12*R34</f>
        <v>2828.5079999999998</v>
      </c>
      <c r="S29" s="59">
        <f t="shared" ref="S29:AA29" si="88">$Q$29*12*S34</f>
        <v>2906.7359999999999</v>
      </c>
      <c r="T29" s="59">
        <f t="shared" si="88"/>
        <v>3298.86</v>
      </c>
      <c r="U29" s="59">
        <f t="shared" si="88"/>
        <v>3011.04</v>
      </c>
      <c r="V29" s="59">
        <f t="shared" si="88"/>
        <v>3692.9520000000002</v>
      </c>
      <c r="W29" s="59">
        <f t="shared" si="88"/>
        <v>3555.6840000000002</v>
      </c>
      <c r="X29" s="59">
        <f t="shared" si="88"/>
        <v>2745.8519999999999</v>
      </c>
      <c r="Y29" s="59">
        <f t="shared" si="88"/>
        <v>3800.7</v>
      </c>
      <c r="Z29" s="59">
        <f t="shared" si="88"/>
        <v>3023.8319999999999</v>
      </c>
      <c r="AA29" s="59">
        <f t="shared" si="88"/>
        <v>1661.9760000000001</v>
      </c>
      <c r="AB29" s="59">
        <f t="shared" ref="AB29:AH29" si="89">$Q$29*12*AB34</f>
        <v>2758.152</v>
      </c>
      <c r="AC29" s="59">
        <f t="shared" si="89"/>
        <v>2690.2559999999999</v>
      </c>
      <c r="AD29" s="59">
        <f t="shared" si="89"/>
        <v>1577.3520000000001</v>
      </c>
      <c r="AE29" s="59">
        <f t="shared" ref="AE29" si="90">$Q$29*12*AE34</f>
        <v>2529.3720000000003</v>
      </c>
      <c r="AF29" s="59">
        <f t="shared" si="89"/>
        <v>2621.8679999999999</v>
      </c>
      <c r="AG29" s="59">
        <f t="shared" si="89"/>
        <v>2577.5879999999997</v>
      </c>
      <c r="AH29" s="59">
        <f t="shared" si="89"/>
        <v>2525.4359999999997</v>
      </c>
      <c r="AI29" s="95" t="s">
        <v>50</v>
      </c>
      <c r="AJ29" s="96" t="s">
        <v>4</v>
      </c>
      <c r="AK29" s="96">
        <v>0.38</v>
      </c>
      <c r="AL29" s="59">
        <f>$AK$29*12*AL34</f>
        <v>2538.5520000000006</v>
      </c>
      <c r="AM29" s="59">
        <f>$AK$29*12*AM34</f>
        <v>2040.6000000000001</v>
      </c>
    </row>
    <row r="30" spans="1:39" s="1" customFormat="1" ht="51" customHeight="1">
      <c r="A30" s="39" t="s">
        <v>51</v>
      </c>
      <c r="B30" s="24" t="s">
        <v>22</v>
      </c>
      <c r="C30" s="30" t="s">
        <v>53</v>
      </c>
      <c r="D30" s="23">
        <v>7500</v>
      </c>
      <c r="E30" s="23">
        <v>7500</v>
      </c>
      <c r="F30" s="23">
        <v>7500</v>
      </c>
      <c r="G30" s="23">
        <v>7500</v>
      </c>
      <c r="H30" s="23">
        <v>7500</v>
      </c>
      <c r="I30" s="23">
        <v>7500</v>
      </c>
      <c r="J30" s="23">
        <v>7500</v>
      </c>
      <c r="K30" s="23">
        <v>7500</v>
      </c>
      <c r="L30" s="23">
        <v>7500</v>
      </c>
      <c r="M30" s="23">
        <v>7500</v>
      </c>
      <c r="N30" s="67">
        <v>7500</v>
      </c>
      <c r="O30" s="78" t="s">
        <v>51</v>
      </c>
      <c r="P30" s="73" t="s">
        <v>22</v>
      </c>
      <c r="Q30" s="88" t="s">
        <v>53</v>
      </c>
      <c r="R30" s="59">
        <v>7500</v>
      </c>
      <c r="S30" s="59">
        <v>7500</v>
      </c>
      <c r="T30" s="59">
        <v>7500</v>
      </c>
      <c r="U30" s="59">
        <v>7500</v>
      </c>
      <c r="V30" s="59">
        <v>7500</v>
      </c>
      <c r="W30" s="59">
        <v>7500</v>
      </c>
      <c r="X30" s="59">
        <v>7500</v>
      </c>
      <c r="Y30" s="59">
        <v>7500</v>
      </c>
      <c r="Z30" s="59">
        <v>7500</v>
      </c>
      <c r="AA30" s="59">
        <v>7500</v>
      </c>
      <c r="AB30" s="59">
        <v>7500</v>
      </c>
      <c r="AC30" s="59">
        <v>7500</v>
      </c>
      <c r="AD30" s="59">
        <v>7500</v>
      </c>
      <c r="AE30" s="59">
        <v>7500</v>
      </c>
      <c r="AF30" s="59">
        <v>7500</v>
      </c>
      <c r="AG30" s="59">
        <v>7500</v>
      </c>
      <c r="AH30" s="59">
        <v>7500</v>
      </c>
      <c r="AI30" s="102" t="s">
        <v>51</v>
      </c>
      <c r="AJ30" s="96" t="s">
        <v>22</v>
      </c>
      <c r="AK30" s="56" t="s">
        <v>53</v>
      </c>
      <c r="AL30" s="59">
        <v>2500</v>
      </c>
      <c r="AM30" s="59">
        <v>2500</v>
      </c>
    </row>
    <row r="31" spans="1:39" s="22" customFormat="1" ht="23.25" customHeight="1">
      <c r="A31" s="39" t="s">
        <v>21</v>
      </c>
      <c r="B31" s="24" t="s">
        <v>23</v>
      </c>
      <c r="C31" s="26">
        <v>2.21</v>
      </c>
      <c r="D31" s="17">
        <f t="shared" ref="D31:N31" si="91">$C$31*12*D34</f>
        <v>12955.02</v>
      </c>
      <c r="E31" s="17">
        <f t="shared" si="91"/>
        <v>11544.156000000001</v>
      </c>
      <c r="F31" s="17">
        <f t="shared" si="91"/>
        <v>8003.7359999999999</v>
      </c>
      <c r="G31" s="17">
        <f t="shared" si="91"/>
        <v>15081.924000000001</v>
      </c>
      <c r="H31" s="17">
        <f t="shared" si="91"/>
        <v>14461.355999999998</v>
      </c>
      <c r="I31" s="17">
        <f t="shared" si="91"/>
        <v>15957.084000000001</v>
      </c>
      <c r="J31" s="17">
        <f t="shared" si="91"/>
        <v>12907.284</v>
      </c>
      <c r="K31" s="17">
        <f t="shared" si="91"/>
        <v>15119.052</v>
      </c>
      <c r="L31" s="17">
        <f t="shared" si="91"/>
        <v>12162.072</v>
      </c>
      <c r="M31" s="17">
        <f t="shared" si="91"/>
        <v>13143.312</v>
      </c>
      <c r="N31" s="68">
        <f t="shared" si="91"/>
        <v>13915.044000000002</v>
      </c>
      <c r="O31" s="78" t="s">
        <v>21</v>
      </c>
      <c r="P31" s="73" t="s">
        <v>23</v>
      </c>
      <c r="Q31" s="83">
        <f>2.29+0.15</f>
        <v>2.44</v>
      </c>
      <c r="R31" s="59">
        <f>$Q$31*12*R34</f>
        <v>16833.072</v>
      </c>
      <c r="S31" s="59">
        <f t="shared" ref="S31:AA31" si="92">$Q$31*12*S34</f>
        <v>17298.624</v>
      </c>
      <c r="T31" s="59">
        <f t="shared" si="92"/>
        <v>19632.240000000002</v>
      </c>
      <c r="U31" s="59">
        <f t="shared" si="92"/>
        <v>17919.36</v>
      </c>
      <c r="V31" s="59">
        <f t="shared" si="92"/>
        <v>21977.568000000003</v>
      </c>
      <c r="W31" s="59">
        <f t="shared" si="92"/>
        <v>21160.656000000003</v>
      </c>
      <c r="X31" s="59">
        <f t="shared" si="92"/>
        <v>16341.168000000001</v>
      </c>
      <c r="Y31" s="59">
        <f t="shared" si="92"/>
        <v>22618.799999999999</v>
      </c>
      <c r="Z31" s="59">
        <f t="shared" si="92"/>
        <v>17995.488000000001</v>
      </c>
      <c r="AA31" s="59">
        <f t="shared" si="92"/>
        <v>9890.7840000000015</v>
      </c>
      <c r="AB31" s="59">
        <f t="shared" ref="AB31:AH31" si="93">$Q$31*12*AB34</f>
        <v>16414.368000000002</v>
      </c>
      <c r="AC31" s="59">
        <f t="shared" si="93"/>
        <v>16010.304</v>
      </c>
      <c r="AD31" s="59">
        <f t="shared" si="93"/>
        <v>9387.1680000000015</v>
      </c>
      <c r="AE31" s="59">
        <f t="shared" ref="AE31" si="94">$Q$31*12*AE34</f>
        <v>15052.848000000002</v>
      </c>
      <c r="AF31" s="59">
        <f t="shared" si="93"/>
        <v>15603.312</v>
      </c>
      <c r="AG31" s="59">
        <f t="shared" si="93"/>
        <v>15339.791999999999</v>
      </c>
      <c r="AH31" s="59">
        <f t="shared" si="93"/>
        <v>15029.423999999999</v>
      </c>
      <c r="AI31" s="102" t="s">
        <v>21</v>
      </c>
      <c r="AJ31" s="96" t="s">
        <v>23</v>
      </c>
      <c r="AK31" s="77">
        <v>2.0099999999999998</v>
      </c>
      <c r="AL31" s="59">
        <f>$AK$31*12*AL34</f>
        <v>13427.603999999999</v>
      </c>
      <c r="AM31" s="59">
        <f>$AK$31*12*AM34</f>
        <v>10793.699999999999</v>
      </c>
    </row>
    <row r="32" spans="1:39" s="1" customFormat="1" ht="36" customHeight="1">
      <c r="A32" s="39" t="s">
        <v>52</v>
      </c>
      <c r="B32" s="24" t="s">
        <v>23</v>
      </c>
      <c r="C32" s="26">
        <v>0.65</v>
      </c>
      <c r="D32" s="17">
        <f t="shared" ref="D32:N32" si="95">$C$32*12*D34</f>
        <v>3810.3</v>
      </c>
      <c r="E32" s="17">
        <f t="shared" si="95"/>
        <v>3395.3400000000006</v>
      </c>
      <c r="F32" s="17">
        <f t="shared" si="95"/>
        <v>2354.0400000000004</v>
      </c>
      <c r="G32" s="17">
        <f t="shared" si="95"/>
        <v>4435.8600000000006</v>
      </c>
      <c r="H32" s="17">
        <f t="shared" si="95"/>
        <v>4253.34</v>
      </c>
      <c r="I32" s="17">
        <f t="shared" si="95"/>
        <v>4693.2600000000011</v>
      </c>
      <c r="J32" s="17">
        <f t="shared" si="95"/>
        <v>3796.26</v>
      </c>
      <c r="K32" s="17">
        <f t="shared" si="95"/>
        <v>4446.7800000000007</v>
      </c>
      <c r="L32" s="17">
        <f t="shared" si="95"/>
        <v>3577.0800000000004</v>
      </c>
      <c r="M32" s="17">
        <f t="shared" si="95"/>
        <v>3865.6800000000007</v>
      </c>
      <c r="N32" s="68">
        <f t="shared" si="95"/>
        <v>4092.6600000000008</v>
      </c>
      <c r="O32" s="78" t="s">
        <v>52</v>
      </c>
      <c r="P32" s="73" t="s">
        <v>23</v>
      </c>
      <c r="Q32" s="84">
        <v>0.65</v>
      </c>
      <c r="R32" s="87">
        <f>$Q$32*12*R34</f>
        <v>4484.22</v>
      </c>
      <c r="S32" s="87">
        <f t="shared" ref="S32:AA32" si="96">$Q$32*12*S34</f>
        <v>4608.24</v>
      </c>
      <c r="T32" s="87">
        <f t="shared" si="96"/>
        <v>5229.9000000000005</v>
      </c>
      <c r="U32" s="87">
        <f t="shared" si="96"/>
        <v>4773.6000000000004</v>
      </c>
      <c r="V32" s="87">
        <f t="shared" si="96"/>
        <v>5854.68</v>
      </c>
      <c r="W32" s="87">
        <f t="shared" si="96"/>
        <v>5637.0600000000013</v>
      </c>
      <c r="X32" s="87">
        <f t="shared" si="96"/>
        <v>4353.18</v>
      </c>
      <c r="Y32" s="87">
        <f t="shared" si="96"/>
        <v>6025.5000000000009</v>
      </c>
      <c r="Z32" s="87">
        <f t="shared" si="96"/>
        <v>4793.880000000001</v>
      </c>
      <c r="AA32" s="87">
        <f t="shared" si="96"/>
        <v>2634.84</v>
      </c>
      <c r="AB32" s="87">
        <f t="shared" ref="AB32:AH32" si="97">$Q$32*12*AB34</f>
        <v>4372.68</v>
      </c>
      <c r="AC32" s="87">
        <f t="shared" si="97"/>
        <v>4265.04</v>
      </c>
      <c r="AD32" s="87">
        <f t="shared" si="97"/>
        <v>2500.6800000000003</v>
      </c>
      <c r="AE32" s="87">
        <f t="shared" ref="AE32" si="98">$Q$32*12*AE34</f>
        <v>4009.9800000000005</v>
      </c>
      <c r="AF32" s="87">
        <f t="shared" si="97"/>
        <v>4156.62</v>
      </c>
      <c r="AG32" s="87">
        <f t="shared" si="97"/>
        <v>4086.42</v>
      </c>
      <c r="AH32" s="87">
        <f t="shared" si="97"/>
        <v>4003.7400000000002</v>
      </c>
      <c r="AI32" s="102" t="s">
        <v>52</v>
      </c>
      <c r="AJ32" s="96" t="s">
        <v>23</v>
      </c>
      <c r="AK32" s="77">
        <v>0.65</v>
      </c>
      <c r="AL32" s="87">
        <f>$AK$32*12*AL34</f>
        <v>4342.2600000000011</v>
      </c>
      <c r="AM32" s="87">
        <f>$AK$32*12*AM34</f>
        <v>3490.5000000000005</v>
      </c>
    </row>
    <row r="33" spans="1:42" s="1" customFormat="1">
      <c r="A33" s="40" t="s">
        <v>1</v>
      </c>
      <c r="B33" s="27"/>
      <c r="C33" s="27"/>
      <c r="D33" s="11">
        <f t="shared" ref="D33:N33" si="99">D31+D30+D24+D20+D12+D10+D32</f>
        <v>137226.05999999997</v>
      </c>
      <c r="E33" s="11">
        <f t="shared" si="99"/>
        <v>123098.26800000001</v>
      </c>
      <c r="F33" s="11">
        <f t="shared" si="99"/>
        <v>87646.007999999987</v>
      </c>
      <c r="G33" s="11">
        <f t="shared" si="99"/>
        <v>158523.97200000001</v>
      </c>
      <c r="H33" s="11">
        <f t="shared" si="99"/>
        <v>152309.86799999999</v>
      </c>
      <c r="I33" s="11">
        <f t="shared" si="99"/>
        <v>167287.45200000002</v>
      </c>
      <c r="J33" s="11">
        <f t="shared" si="99"/>
        <v>136748.052</v>
      </c>
      <c r="K33" s="11">
        <f t="shared" si="99"/>
        <v>158895.75599999999</v>
      </c>
      <c r="L33" s="11">
        <f t="shared" si="99"/>
        <v>129285.81600000001</v>
      </c>
      <c r="M33" s="11">
        <f t="shared" si="99"/>
        <v>139111.53599999999</v>
      </c>
      <c r="N33" s="69">
        <f t="shared" si="99"/>
        <v>146839.33200000002</v>
      </c>
      <c r="O33" s="79" t="s">
        <v>1</v>
      </c>
      <c r="P33" s="79"/>
      <c r="Q33" s="85"/>
      <c r="R33" s="86">
        <f>R31+R30+R24+R20+R12+R10+R32</f>
        <v>163274.90400000001</v>
      </c>
      <c r="S33" s="86">
        <f t="shared" ref="S33:AA33" si="100">S31+S30+S24+S20+S12+S10+S32</f>
        <v>167583.16800000001</v>
      </c>
      <c r="T33" s="86">
        <f t="shared" si="100"/>
        <v>189178.68</v>
      </c>
      <c r="U33" s="86">
        <f t="shared" si="100"/>
        <v>173327.52</v>
      </c>
      <c r="V33" s="86">
        <f t="shared" si="100"/>
        <v>210882.576</v>
      </c>
      <c r="W33" s="86">
        <f t="shared" si="100"/>
        <v>203322.79200000002</v>
      </c>
      <c r="X33" s="86">
        <f t="shared" si="100"/>
        <v>158722.77600000001</v>
      </c>
      <c r="Y33" s="86">
        <f t="shared" si="100"/>
        <v>216816.6</v>
      </c>
      <c r="Z33" s="86">
        <f t="shared" si="100"/>
        <v>174032.016</v>
      </c>
      <c r="AA33" s="86">
        <f t="shared" si="100"/>
        <v>99030.288</v>
      </c>
      <c r="AB33" s="86">
        <f t="shared" ref="AB33" si="101">AB31+AB30+AB24+AB20+AB12+AB10+AB32</f>
        <v>159400.17600000004</v>
      </c>
      <c r="AC33" s="86">
        <f t="shared" ref="AC33" si="102">AC31+AC30+AC24+AC20+AC12+AC10+AC32</f>
        <v>155660.92799999999</v>
      </c>
      <c r="AD33" s="86">
        <f t="shared" ref="AD33" si="103">AD31+AD30+AD24+AD20+AD12+AD10+AD32</f>
        <v>94369.776000000013</v>
      </c>
      <c r="AE33" s="86">
        <f t="shared" ref="AE33:AF33" si="104">AE31+AE30+AE24+AE20+AE12+AE10+AE32</f>
        <v>146800.53599999999</v>
      </c>
      <c r="AF33" s="86">
        <f t="shared" si="104"/>
        <v>151894.584</v>
      </c>
      <c r="AG33" s="86">
        <f t="shared" ref="AG33" si="105">AG31+AG30+AG24+AG20+AG12+AG10+AG32</f>
        <v>149455.94400000002</v>
      </c>
      <c r="AH33" s="86">
        <f t="shared" ref="AH33" si="106">AH31+AH30+AH24+AH20+AH12+AH10+AH32</f>
        <v>146583.76799999998</v>
      </c>
      <c r="AI33" s="103" t="s">
        <v>1</v>
      </c>
      <c r="AJ33" s="103"/>
      <c r="AK33" s="103"/>
      <c r="AL33" s="86">
        <f t="shared" ref="AL33:AM33" si="107">AL31+AL30+AL24+AL20+AL12+AL10+AL32</f>
        <v>127891.10800000001</v>
      </c>
      <c r="AM33" s="86">
        <f t="shared" si="107"/>
        <v>103294.9</v>
      </c>
      <c r="AN33" s="104">
        <f>AL33+AM33+AH33+AG33+AF33+AE33+AD33+AC33+AB33+AA33+Z33+Y33+X33+W33+V33+U33+T33+S33+R33+N33+M33+L33+K33+J33+I33+H33+G33+F33+E33+D33</f>
        <v>4528495.16</v>
      </c>
      <c r="AO33" s="104">
        <f>AN33/12</f>
        <v>377374.59666666668</v>
      </c>
      <c r="AP33" s="104">
        <f>AO33*5/100</f>
        <v>18868.729833333335</v>
      </c>
    </row>
    <row r="34" spans="1:42" s="13" customFormat="1">
      <c r="A34" s="40" t="s">
        <v>0</v>
      </c>
      <c r="B34" s="27"/>
      <c r="C34" s="28"/>
      <c r="D34" s="52">
        <v>488.5</v>
      </c>
      <c r="E34" s="52">
        <v>435.3</v>
      </c>
      <c r="F34" s="52">
        <v>301.8</v>
      </c>
      <c r="G34" s="52">
        <v>568.70000000000005</v>
      </c>
      <c r="H34" s="52">
        <v>545.29999999999995</v>
      </c>
      <c r="I34" s="52">
        <v>601.70000000000005</v>
      </c>
      <c r="J34" s="52">
        <v>486.7</v>
      </c>
      <c r="K34" s="52">
        <v>570.1</v>
      </c>
      <c r="L34" s="52">
        <v>458.6</v>
      </c>
      <c r="M34" s="52">
        <v>495.6</v>
      </c>
      <c r="N34" s="70">
        <v>524.70000000000005</v>
      </c>
      <c r="O34" s="79" t="s">
        <v>0</v>
      </c>
      <c r="P34" s="79"/>
      <c r="Q34" s="81"/>
      <c r="R34" s="52">
        <v>574.9</v>
      </c>
      <c r="S34" s="52">
        <v>590.79999999999995</v>
      </c>
      <c r="T34" s="52">
        <v>670.5</v>
      </c>
      <c r="U34" s="52">
        <v>612</v>
      </c>
      <c r="V34" s="52">
        <v>750.6</v>
      </c>
      <c r="W34" s="52">
        <v>722.7</v>
      </c>
      <c r="X34" s="52">
        <v>558.1</v>
      </c>
      <c r="Y34" s="52">
        <v>772.5</v>
      </c>
      <c r="Z34" s="52">
        <v>614.6</v>
      </c>
      <c r="AA34" s="52">
        <v>337.8</v>
      </c>
      <c r="AB34" s="52">
        <v>560.6</v>
      </c>
      <c r="AC34" s="52">
        <v>546.79999999999995</v>
      </c>
      <c r="AD34" s="52">
        <v>320.60000000000002</v>
      </c>
      <c r="AE34" s="52">
        <v>514.1</v>
      </c>
      <c r="AF34" s="52">
        <v>532.9</v>
      </c>
      <c r="AG34" s="52">
        <v>523.9</v>
      </c>
      <c r="AH34" s="52">
        <v>513.29999999999995</v>
      </c>
      <c r="AI34" s="103" t="s">
        <v>0</v>
      </c>
      <c r="AJ34" s="103"/>
      <c r="AK34" s="72"/>
      <c r="AL34" s="52">
        <v>556.70000000000005</v>
      </c>
      <c r="AM34" s="52">
        <v>447.5</v>
      </c>
      <c r="AN34" s="104">
        <f>AL34+AM34+AH34+AG34+AF34+AE34+AD34+AC34+AB34+AA34+Z34+Y34+X34+W34+V34+U34+T34+S34+R34+N34+M34+L34+K34+J34+I34+H34+G34+F34+E34+D34</f>
        <v>16197.900000000001</v>
      </c>
      <c r="AO34" s="105"/>
      <c r="AP34" s="105">
        <f>AN34*70*80/100</f>
        <v>907082.4</v>
      </c>
    </row>
    <row r="35" spans="1:42" s="2" customFormat="1" ht="25.5" customHeight="1">
      <c r="A35" s="29" t="s">
        <v>24</v>
      </c>
      <c r="B35" s="28"/>
      <c r="C35" s="28"/>
      <c r="D35" s="12">
        <f t="shared" ref="D35:N35" si="108">D33/12/D34</f>
        <v>23.409426816786073</v>
      </c>
      <c r="E35" s="12">
        <f t="shared" si="108"/>
        <v>23.565791408224214</v>
      </c>
      <c r="F35" s="12">
        <f t="shared" si="108"/>
        <v>24.200907886017227</v>
      </c>
      <c r="G35" s="12">
        <f t="shared" si="108"/>
        <v>23.228997714084752</v>
      </c>
      <c r="H35" s="12">
        <f t="shared" si="108"/>
        <v>23.276158078122137</v>
      </c>
      <c r="I35" s="12">
        <f t="shared" si="108"/>
        <v>23.168723616420142</v>
      </c>
      <c r="J35" s="12">
        <f t="shared" si="108"/>
        <v>23.414158619272655</v>
      </c>
      <c r="K35" s="12">
        <f t="shared" si="108"/>
        <v>23.226298894930714</v>
      </c>
      <c r="L35" s="12">
        <f t="shared" si="108"/>
        <v>23.492843436546011</v>
      </c>
      <c r="M35" s="12">
        <f t="shared" si="108"/>
        <v>23.391097659402739</v>
      </c>
      <c r="N35" s="71">
        <f t="shared" si="108"/>
        <v>23.321156851534212</v>
      </c>
      <c r="O35" s="80" t="s">
        <v>24</v>
      </c>
      <c r="P35" s="72"/>
      <c r="Q35" s="81"/>
      <c r="R35" s="86">
        <f t="shared" ref="R35" si="109">R33/12/R34</f>
        <v>23.667145590537487</v>
      </c>
      <c r="S35" s="86">
        <f t="shared" ref="S35:AA35" si="110">S33/12/S34</f>
        <v>23.637887610020314</v>
      </c>
      <c r="T35" s="86">
        <f t="shared" si="110"/>
        <v>23.512140193885159</v>
      </c>
      <c r="U35" s="86">
        <f t="shared" si="110"/>
        <v>23.601241830065359</v>
      </c>
      <c r="V35" s="86">
        <f t="shared" si="110"/>
        <v>23.412667199573672</v>
      </c>
      <c r="W35" s="86">
        <f t="shared" si="110"/>
        <v>23.444812508648127</v>
      </c>
      <c r="X35" s="86">
        <f t="shared" si="110"/>
        <v>23.699870990861854</v>
      </c>
      <c r="Y35" s="86">
        <f t="shared" si="110"/>
        <v>23.389061488673139</v>
      </c>
      <c r="Z35" s="86">
        <f t="shared" si="110"/>
        <v>23.596921575008135</v>
      </c>
      <c r="AA35" s="86">
        <f t="shared" si="110"/>
        <v>24.430207223208996</v>
      </c>
      <c r="AB35" s="86">
        <f t="shared" ref="AB35:AM35" si="111">AB33/12/AB34</f>
        <v>23.694876917588303</v>
      </c>
      <c r="AC35" s="86">
        <f t="shared" si="111"/>
        <v>23.723013899049011</v>
      </c>
      <c r="AD35" s="86">
        <f t="shared" si="111"/>
        <v>24.529469744229573</v>
      </c>
      <c r="AE35" s="86">
        <f t="shared" ref="AE35" si="112">AE33/12/AE34</f>
        <v>23.795716786617387</v>
      </c>
      <c r="AF35" s="86">
        <f t="shared" si="111"/>
        <v>23.752827922687185</v>
      </c>
      <c r="AG35" s="86">
        <f t="shared" si="111"/>
        <v>23.772975758732589</v>
      </c>
      <c r="AH35" s="86">
        <f t="shared" si="111"/>
        <v>23.797611533216443</v>
      </c>
      <c r="AI35" s="80" t="s">
        <v>24</v>
      </c>
      <c r="AJ35" s="72"/>
      <c r="AK35" s="72"/>
      <c r="AL35" s="86">
        <f t="shared" si="111"/>
        <v>19.144229088078557</v>
      </c>
      <c r="AM35" s="86">
        <f t="shared" si="111"/>
        <v>19.235549348230911</v>
      </c>
    </row>
    <row r="36" spans="1:42" s="2" customFormat="1" ht="15.75" customHeight="1">
      <c r="A36" s="14"/>
      <c r="B36" s="18"/>
      <c r="C36" s="18"/>
      <c r="D36" s="15"/>
      <c r="E36" s="15"/>
      <c r="F36" s="1"/>
      <c r="G36" s="5"/>
      <c r="H36"/>
      <c r="I36" s="5"/>
    </row>
    <row r="37" spans="1:42" s="2" customFormat="1" ht="27" customHeight="1">
      <c r="A37" s="4"/>
      <c r="B37" s="16"/>
      <c r="C37" s="46"/>
      <c r="D37" s="50"/>
      <c r="E37" s="50"/>
      <c r="F37" s="1"/>
      <c r="G37" s="5"/>
      <c r="H37"/>
      <c r="I37" s="5"/>
      <c r="J37" s="1"/>
      <c r="K37" s="1"/>
      <c r="L37" s="1"/>
      <c r="M37" s="1"/>
      <c r="N37" s="1"/>
      <c r="O37" s="1"/>
      <c r="P37" s="1"/>
      <c r="Q37" s="1"/>
      <c r="R37" s="1"/>
    </row>
    <row r="38" spans="1:42" s="1" customFormat="1" ht="24" customHeight="1">
      <c r="A38" s="4"/>
      <c r="B38" s="16"/>
      <c r="C38" s="46"/>
      <c r="D38" s="50"/>
      <c r="E38" s="50"/>
      <c r="G38" s="5"/>
      <c r="H38" s="42"/>
      <c r="I38" s="5"/>
    </row>
    <row r="39" spans="1:42" s="1" customFormat="1">
      <c r="A39" s="4"/>
      <c r="B39" s="16"/>
      <c r="C39" s="46"/>
      <c r="D39" s="50"/>
      <c r="E39" s="50"/>
      <c r="G39" s="5"/>
      <c r="H39"/>
      <c r="I39" s="5"/>
    </row>
    <row r="40" spans="1:42" s="1" customFormat="1" ht="18.75">
      <c r="A40" s="4"/>
      <c r="B40" s="16"/>
      <c r="C40" s="46"/>
      <c r="D40" s="50"/>
      <c r="E40" s="50"/>
      <c r="G40" s="5"/>
      <c r="H40" s="41"/>
      <c r="I40" s="5"/>
    </row>
    <row r="41" spans="1:42" s="1" customFormat="1" ht="15">
      <c r="A41" s="4"/>
      <c r="B41" s="16"/>
      <c r="C41" s="46"/>
      <c r="D41" s="50"/>
      <c r="E41" s="50"/>
      <c r="F41" s="43"/>
      <c r="G41" s="5"/>
      <c r="H41" s="5"/>
      <c r="I41" s="5"/>
    </row>
    <row r="42" spans="1:42" s="1" customFormat="1">
      <c r="A42" s="4"/>
      <c r="B42" s="16"/>
      <c r="C42" s="46"/>
      <c r="D42" s="50"/>
      <c r="E42" s="50"/>
      <c r="F42"/>
      <c r="G42"/>
      <c r="H42"/>
      <c r="I42"/>
      <c r="J42"/>
      <c r="K42"/>
      <c r="L42"/>
      <c r="M42"/>
      <c r="N42"/>
      <c r="O42"/>
      <c r="P42"/>
      <c r="Q42"/>
      <c r="R42"/>
    </row>
  </sheetData>
  <mergeCells count="9">
    <mergeCell ref="AK7:AK8"/>
    <mergeCell ref="O7:O8"/>
    <mergeCell ref="P7:P8"/>
    <mergeCell ref="Q7:Q8"/>
    <mergeCell ref="A7:A8"/>
    <mergeCell ref="B7:B8"/>
    <mergeCell ref="C7:C8"/>
    <mergeCell ref="AI7:AI8"/>
    <mergeCell ref="AJ7:AJ8"/>
  </mergeCells>
  <pageMargins left="0.23622047244094491" right="0.11811023622047245" top="0.23622047244094491" bottom="0.19685039370078741" header="0.31496062992125984" footer="0.31496062992125984"/>
  <pageSetup paperSize="9" scale="52" firstPageNumber="0" fitToWidth="4" orientation="landscape" r:id="rId1"/>
  <headerFooter alignWithMargins="0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2017-04-24T10:04:54Z</cp:lastPrinted>
  <dcterms:created xsi:type="dcterms:W3CDTF">2013-04-24T10:34:01Z</dcterms:created>
  <dcterms:modified xsi:type="dcterms:W3CDTF">2017-06-04T09:55:28Z</dcterms:modified>
</cp:coreProperties>
</file>